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ddc0ec567fd8179/ドキュメント/Works/ExcelマクロVBA2021/修正データ2021/Section07/samples/"/>
    </mc:Choice>
  </mc:AlternateContent>
  <xr:revisionPtr revIDLastSave="17" documentId="8_{DE419A74-64B5-49AF-B984-E92EB6E955E3}" xr6:coauthVersionLast="47" xr6:coauthVersionMax="47" xr10:uidLastSave="{6EB282C1-5C37-4897-9B83-6A4E07B003C1}"/>
  <bookViews>
    <workbookView xWindow="-120" yWindow="-120" windowWidth="20730" windowHeight="11040" xr2:uid="{020099F3-DD33-489B-90B5-C72A441EFED1}"/>
  </bookViews>
  <sheets>
    <sheet name="見積書1" sheetId="1" r:id="rId1"/>
    <sheet name="請求書1" sheetId="3" r:id="rId2"/>
    <sheet name="請求書2（仮）" sheetId="4" r:id="rId3"/>
    <sheet name="見積書2" sheetId="5" r:id="rId4"/>
    <sheet name="請求書3（仮）" sheetId="6" r:id="rId5"/>
    <sheet name="商品一覧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6" l="1"/>
  <c r="E13" i="5"/>
  <c r="E11" i="4"/>
  <c r="E11" i="3"/>
  <c r="E13" i="1"/>
  <c r="C9" i="6"/>
  <c r="E9" i="6" s="1"/>
  <c r="B9" i="6"/>
  <c r="C8" i="6"/>
  <c r="E8" i="6" s="1"/>
  <c r="B8" i="6"/>
  <c r="C7" i="6"/>
  <c r="E7" i="6" s="1"/>
  <c r="B7" i="6"/>
  <c r="C11" i="5"/>
  <c r="E11" i="5" s="1"/>
  <c r="B11" i="5"/>
  <c r="C10" i="5"/>
  <c r="E10" i="5" s="1"/>
  <c r="B10" i="5"/>
  <c r="C9" i="5"/>
  <c r="E9" i="5" s="1"/>
  <c r="B9" i="5"/>
  <c r="C9" i="4"/>
  <c r="E9" i="4" s="1"/>
  <c r="B9" i="4"/>
  <c r="C8" i="4"/>
  <c r="E8" i="4" s="1"/>
  <c r="B8" i="4"/>
  <c r="C7" i="4"/>
  <c r="E7" i="4" s="1"/>
  <c r="B7" i="4"/>
  <c r="C9" i="3"/>
  <c r="E9" i="3" s="1"/>
  <c r="B9" i="3"/>
  <c r="C8" i="3"/>
  <c r="E8" i="3" s="1"/>
  <c r="B8" i="3"/>
  <c r="C7" i="3"/>
  <c r="E7" i="3" s="1"/>
  <c r="E10" i="3" s="1"/>
  <c r="B7" i="3"/>
  <c r="B10" i="1"/>
  <c r="C10" i="1"/>
  <c r="E10" i="1" s="1"/>
  <c r="B11" i="1"/>
  <c r="C11" i="1"/>
  <c r="E11" i="1" s="1"/>
  <c r="C9" i="1"/>
  <c r="E9" i="1" s="1"/>
  <c r="B9" i="1"/>
  <c r="E10" i="6" l="1"/>
  <c r="E12" i="5"/>
  <c r="E10" i="4"/>
  <c r="E12" i="3"/>
  <c r="E12" i="1"/>
  <c r="E14" i="1" s="1"/>
  <c r="E12" i="6" l="1"/>
  <c r="E14" i="5"/>
  <c r="E12" i="4"/>
</calcChain>
</file>

<file path=xl/sharedStrings.xml><?xml version="1.0" encoding="utf-8"?>
<sst xmlns="http://schemas.openxmlformats.org/spreadsheetml/2006/main" count="92" uniqueCount="31">
  <si>
    <t>商品リスト</t>
    <rPh sb="0" eb="2">
      <t>ショウヒン</t>
    </rPh>
    <phoneticPr fontId="1"/>
  </si>
  <si>
    <t>コード</t>
    <phoneticPr fontId="1"/>
  </si>
  <si>
    <t>商品名</t>
    <rPh sb="0" eb="3">
      <t>ショウヒンメイ</t>
    </rPh>
    <phoneticPr fontId="1"/>
  </si>
  <si>
    <t>販売価格</t>
    <rPh sb="0" eb="2">
      <t>ハンバイ</t>
    </rPh>
    <rPh sb="2" eb="4">
      <t>カカク</t>
    </rPh>
    <phoneticPr fontId="1"/>
  </si>
  <si>
    <t>PR003</t>
    <phoneticPr fontId="1"/>
  </si>
  <si>
    <t>プロジェクター</t>
    <phoneticPr fontId="1"/>
  </si>
  <si>
    <t>PR055</t>
    <phoneticPr fontId="1"/>
  </si>
  <si>
    <t>レーザーポインター</t>
    <phoneticPr fontId="1"/>
  </si>
  <si>
    <t>PR071</t>
    <phoneticPr fontId="1"/>
  </si>
  <si>
    <t>スクリーン</t>
    <phoneticPr fontId="1"/>
  </si>
  <si>
    <t>PR080</t>
    <phoneticPr fontId="1"/>
  </si>
  <si>
    <t>大型ディスプレイ</t>
    <rPh sb="0" eb="2">
      <t>オオガタ</t>
    </rPh>
    <phoneticPr fontId="1"/>
  </si>
  <si>
    <t>MT015</t>
    <phoneticPr fontId="1"/>
  </si>
  <si>
    <t>電子黒板</t>
    <rPh sb="0" eb="4">
      <t>デンシコクバン</t>
    </rPh>
    <phoneticPr fontId="1"/>
  </si>
  <si>
    <t>MT023</t>
    <phoneticPr fontId="1"/>
  </si>
  <si>
    <t>ウェブカメラ</t>
    <phoneticPr fontId="1"/>
  </si>
  <si>
    <t>御請求書</t>
    <rPh sb="0" eb="4">
      <t>ゴセイキュウショ</t>
    </rPh>
    <phoneticPr fontId="1"/>
  </si>
  <si>
    <t>株式会社技術討論社</t>
    <rPh sb="0" eb="4">
      <t>カブシキガイシャ</t>
    </rPh>
    <rPh sb="4" eb="6">
      <t>ギジュツ</t>
    </rPh>
    <rPh sb="6" eb="8">
      <t>トウロン</t>
    </rPh>
    <rPh sb="8" eb="9">
      <t>シャ</t>
    </rPh>
    <phoneticPr fontId="1"/>
  </si>
  <si>
    <t>株式会社毎倉オフィス販売</t>
    <rPh sb="0" eb="4">
      <t>カブシキガイシャ</t>
    </rPh>
    <rPh sb="4" eb="6">
      <t>マイクラ</t>
    </rPh>
    <rPh sb="10" eb="12">
      <t>ハンバイ</t>
    </rPh>
    <phoneticPr fontId="1"/>
  </si>
  <si>
    <t>鈴木太郎　様</t>
    <rPh sb="0" eb="4">
      <t>スズキタロウ</t>
    </rPh>
    <rPh sb="5" eb="6">
      <t>サマ</t>
    </rPh>
    <phoneticPr fontId="1"/>
  </si>
  <si>
    <t>担当：伊藤</t>
    <rPh sb="0" eb="2">
      <t>タントウ</t>
    </rPh>
    <rPh sb="3" eb="5">
      <t>イトウ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</si>
  <si>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</si>
  <si>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</si>
  <si>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</si>
  <si>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</si>
  <si>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消費税額</t>
    <rPh sb="0" eb="3">
      <t>ショウヒゼイ</t>
    </rPh>
    <rPh sb="3" eb="4">
      <t>ガク</t>
    </rPh>
    <phoneticPr fontId="1"/>
  </si>
  <si>
    <t>税込合計金額</t>
    <rPh sb="0" eb="2">
      <t>ゼイコミ</t>
    </rPh>
    <rPh sb="2" eb="4">
      <t>ゴウケイ</t>
    </rPh>
    <rPh sb="4" eb="6">
      <t>キンガク</t>
    </rPh>
    <phoneticPr fontId="1"/>
  </si>
  <si>
    <t>御見積書</t>
    <rPh sb="0" eb="1">
      <t>オ</t>
    </rPh>
    <rPh sb="1" eb="4">
      <t>ミツモリショ</t>
    </rPh>
    <phoneticPr fontId="1"/>
  </si>
  <si>
    <t>下記の通りお見積り申し上げます。</t>
    <rPh sb="0" eb="2">
      <t>カキ</t>
    </rPh>
    <phoneticPr fontId="1"/>
  </si>
  <si>
    <t>椎戸株式会社</t>
    <rPh sb="0" eb="1">
      <t>シイ</t>
    </rPh>
    <rPh sb="1" eb="2">
      <t>ト</t>
    </rPh>
    <rPh sb="2" eb="4">
      <t>カブシキ</t>
    </rPh>
    <rPh sb="4" eb="6">
      <t>カイシャ</t>
    </rPh>
    <phoneticPr fontId="1"/>
  </si>
  <si>
    <t>吉田春雄　様</t>
    <rPh sb="0" eb="2">
      <t>ヨシダ</t>
    </rPh>
    <rPh sb="2" eb="4">
      <t>ハルオ</t>
    </rPh>
    <rPh sb="5" eb="6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</si>
</sst>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3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177" fontId="0" fillId="0" borderId="4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5" xfId="0" applyFill="1" applyBorder="1" applyAlignment="1">
      <alignment horizontal="right" vertical="center" indent="1"/>
    </xf>
    <xf numFmtId="0" fontId="0" fillId="2" borderId="6" xfId="0" applyFill="1" applyBorder="1">
      <alignment vertical="center"/>
    </xf>
    <xf numFmtId="0" fontId="0" fillId="2" borderId="6" xfId="0" applyFill="1" applyBorder="1" applyAlignment="1">
      <alignment horizontal="right" vertical="center" indent="1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5" xfId="0" applyFill="1" applyBorder="1" applyAlignment="1">
      <alignment horizontal="right" vertical="center" indent="1"/>
    </xf>
    <xf numFmtId="0" fontId="0" fillId="3" borderId="6" xfId="0" applyFill="1" applyBorder="1">
      <alignment vertical="center"/>
    </xf>
    <xf numFmtId="0" fontId="0" fillId="3" borderId="6" xfId="0" applyFill="1" applyBorder="1" applyAlignment="1">
      <alignment horizontal="right" vertical="center" indent="1"/>
    </xf>
    <xf numFmtId="0" fontId="0" fillId="4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4286A-048E-4031-9D6D-C6CD0394D14F}">
  <sheetPr codeName="Sheet1"/>
  <dimension ref="A1:E14"/>
  <sheetViews>
    <sheetView tabSelected="1"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27</v>
      </c>
    </row>
    <row r="2" spans="1:5" ht="12" customHeight="1" x14ac:dyDescent="0.4"/>
    <row r="3" spans="1:5" x14ac:dyDescent="0.4">
      <c r="A3" s="5" t="s">
        <v>17</v>
      </c>
      <c r="B3" s="5"/>
      <c r="E3" s="6" t="s">
        <v>18</v>
      </c>
    </row>
    <row r="4" spans="1:5" x14ac:dyDescent="0.4">
      <c r="A4" s="7" t="s">
        <v>19</v>
      </c>
      <c r="B4" s="8"/>
      <c r="E4" s="6" t="s">
        <v>20</v>
      </c>
    </row>
    <row r="6" spans="1:5" x14ac:dyDescent="0.4">
      <c r="A6" t="s">
        <v>28</v>
      </c>
    </row>
    <row r="8" spans="1:5" x14ac:dyDescent="0.4">
      <c r="A8" s="17" t="s">
        <v>1</v>
      </c>
      <c r="B8" s="17" t="s">
        <v>2</v>
      </c>
      <c r="C8" s="17" t="s">
        <v>21</v>
      </c>
      <c r="D8" s="17" t="s">
        <v>22</v>
      </c>
      <c r="E8" s="17" t="s">
        <v>23</v>
      </c>
    </row>
    <row r="9" spans="1:5" x14ac:dyDescent="0.4">
      <c r="A9" s="9" t="s">
        <v>4</v>
      </c>
      <c r="B9" s="8" t="str">
        <f>IF(A9="","",VLOOKUP(A9,商品一覧!$A$4:$B$9,2,FALSE))</f>
        <v>プロジェクター</v>
      </c>
      <c r="C9" s="10">
        <f>IF(A9="","",VLOOKUP(A9,商品一覧!$A$4:$C$9,3,FALSE))</f>
        <v>52000</v>
      </c>
      <c r="D9" s="11">
        <v>2</v>
      </c>
      <c r="E9" s="10">
        <f>IF(COUNT(C9:D9)=2,C9*D9,"")</f>
        <v>104000</v>
      </c>
    </row>
    <row r="10" spans="1:5" x14ac:dyDescent="0.4">
      <c r="A10" s="9" t="s">
        <v>8</v>
      </c>
      <c r="B10" s="8" t="str">
        <f>IF(A10="","",VLOOKUP(A10,商品一覧!$A$4:$B$9,2,FALSE))</f>
        <v>スクリーン</v>
      </c>
      <c r="C10" s="10">
        <f>IF(A10="","",VLOOKUP(A10,商品一覧!$A$4:$C$9,3,FALSE))</f>
        <v>24000</v>
      </c>
      <c r="D10" s="11">
        <v>3</v>
      </c>
      <c r="E10" s="10">
        <f>IF(COUNT(C10:D10)=2,C10*D10,"")</f>
        <v>72000</v>
      </c>
    </row>
    <row r="11" spans="1:5" ht="19.5" thickBot="1" x14ac:dyDescent="0.45">
      <c r="A11" s="12"/>
      <c r="B11" s="8" t="str">
        <f>IF(A11="","",VLOOKUP(A11,商品一覧!$A$4:$B$9,2,FALSE))</f>
        <v/>
      </c>
      <c r="C11" s="10" t="str">
        <f>IF(A11="","",VLOOKUP(A11,商品一覧!$A$4:$C$9,3,FALSE))</f>
        <v/>
      </c>
      <c r="D11" s="13"/>
      <c r="E11" s="14" t="str">
        <f>IF(COUNT(C11:D11)=2,C11*D11,"")</f>
        <v/>
      </c>
    </row>
    <row r="12" spans="1:5" ht="19.5" thickTop="1" x14ac:dyDescent="0.4">
      <c r="A12" s="18"/>
      <c r="B12" s="18"/>
      <c r="C12" s="18"/>
      <c r="D12" s="19" t="s">
        <v>24</v>
      </c>
      <c r="E12" s="15">
        <f>SUM(E9:E11)</f>
        <v>176000</v>
      </c>
    </row>
    <row r="13" spans="1:5" ht="19.5" thickBot="1" x14ac:dyDescent="0.45">
      <c r="A13" s="20"/>
      <c r="B13" s="20"/>
      <c r="C13" s="20"/>
      <c r="D13" s="21" t="s">
        <v>25</v>
      </c>
      <c r="E13" s="16">
        <f>E12*0.1</f>
        <v>17600</v>
      </c>
    </row>
    <row r="14" spans="1:5" ht="19.5" thickTop="1" x14ac:dyDescent="0.4">
      <c r="A14" s="18"/>
      <c r="B14" s="18"/>
      <c r="C14" s="18"/>
      <c r="D14" s="19" t="s">
        <v>26</v>
      </c>
      <c r="E14" s="15">
        <f>E12+E13</f>
        <v>193600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39680-6FEB-4106-9600-4FC990845A19}">
  <sheetPr codeName="Sheet3"/>
  <dimension ref="A1:E12"/>
  <sheetViews>
    <sheetView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16</v>
      </c>
    </row>
    <row r="2" spans="1:5" ht="12" customHeight="1" x14ac:dyDescent="0.4"/>
    <row r="3" spans="1:5" x14ac:dyDescent="0.4">
      <c r="A3" s="5" t="s">
        <v>17</v>
      </c>
      <c r="B3" s="5"/>
      <c r="E3" s="6" t="s">
        <v>18</v>
      </c>
    </row>
    <row r="4" spans="1:5" x14ac:dyDescent="0.4">
      <c r="A4" s="7" t="s">
        <v>19</v>
      </c>
      <c r="B4" s="8"/>
      <c r="E4" s="6" t="s">
        <v>20</v>
      </c>
    </row>
    <row r="6" spans="1:5" x14ac:dyDescent="0.4">
      <c r="A6" s="22" t="s">
        <v>1</v>
      </c>
      <c r="B6" s="22" t="s">
        <v>2</v>
      </c>
      <c r="C6" s="22" t="s">
        <v>21</v>
      </c>
      <c r="D6" s="22" t="s">
        <v>22</v>
      </c>
      <c r="E6" s="22" t="s">
        <v>23</v>
      </c>
    </row>
    <row r="7" spans="1:5" x14ac:dyDescent="0.4">
      <c r="A7" s="9" t="s">
        <v>4</v>
      </c>
      <c r="B7" s="8" t="str">
        <f>IF(A7="","",VLOOKUP(A7,商品一覧!$A$4:$B$9,2,FALSE))</f>
        <v>プロジェクター</v>
      </c>
      <c r="C7" s="10">
        <f>IF(A7="","",VLOOKUP(A7,商品一覧!$A$4:$C$9,3,FALSE))</f>
        <v>52000</v>
      </c>
      <c r="D7" s="11">
        <v>2</v>
      </c>
      <c r="E7" s="10">
        <f>IF(COUNT(C7:D7)=2,C7*D7,"")</f>
        <v>104000</v>
      </c>
    </row>
    <row r="8" spans="1:5" x14ac:dyDescent="0.4">
      <c r="A8" s="9" t="s">
        <v>8</v>
      </c>
      <c r="B8" s="8" t="str">
        <f>IF(A8="","",VLOOKUP(A8,商品一覧!$A$4:$B$9,2,FALSE))</f>
        <v>スクリーン</v>
      </c>
      <c r="C8" s="10">
        <f>IF(A8="","",VLOOKUP(A8,商品一覧!$A$4:$C$9,3,FALSE))</f>
        <v>24000</v>
      </c>
      <c r="D8" s="11">
        <v>3</v>
      </c>
      <c r="E8" s="10">
        <f>IF(COUNT(C8:D8)=2,C8*D8,"")</f>
        <v>72000</v>
      </c>
    </row>
    <row r="9" spans="1:5" ht="19.5" thickBot="1" x14ac:dyDescent="0.45">
      <c r="A9" s="12"/>
      <c r="B9" s="8" t="str">
        <f>IF(A9="","",VLOOKUP(A9,商品一覧!$A$4:$B$9,2,FALSE))</f>
        <v/>
      </c>
      <c r="C9" s="10" t="str">
        <f>IF(A9="","",VLOOKUP(A9,商品一覧!$A$4:$C$9,3,FALSE))</f>
        <v/>
      </c>
      <c r="D9" s="13"/>
      <c r="E9" s="14" t="str">
        <f>IF(COUNT(C9:D9)=2,C9*D9,"")</f>
        <v/>
      </c>
    </row>
    <row r="10" spans="1:5" ht="19.5" thickTop="1" x14ac:dyDescent="0.4">
      <c r="A10" s="23"/>
      <c r="B10" s="23"/>
      <c r="C10" s="23"/>
      <c r="D10" s="24" t="s">
        <v>24</v>
      </c>
      <c r="E10" s="15">
        <f>SUM(E7:E9)</f>
        <v>176000</v>
      </c>
    </row>
    <row r="11" spans="1:5" ht="19.5" thickBot="1" x14ac:dyDescent="0.45">
      <c r="A11" s="25"/>
      <c r="B11" s="25"/>
      <c r="C11" s="25"/>
      <c r="D11" s="26" t="s">
        <v>25</v>
      </c>
      <c r="E11" s="16">
        <f>E10*0.1</f>
        <v>17600</v>
      </c>
    </row>
    <row r="12" spans="1:5" ht="19.5" thickTop="1" x14ac:dyDescent="0.4">
      <c r="A12" s="23"/>
      <c r="B12" s="23"/>
      <c r="C12" s="23"/>
      <c r="D12" s="24" t="s">
        <v>26</v>
      </c>
      <c r="E12" s="15">
        <f>E10+E11</f>
        <v>193600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4D022-F65E-41E6-8241-CA7433FD85D7}">
  <sheetPr codeName="Sheet4"/>
  <dimension ref="A1:E12"/>
  <sheetViews>
    <sheetView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16</v>
      </c>
    </row>
    <row r="2" spans="1:5" ht="12" customHeight="1" x14ac:dyDescent="0.4"/>
    <row r="3" spans="1:5" x14ac:dyDescent="0.4">
      <c r="A3" s="5" t="s">
        <v>29</v>
      </c>
      <c r="B3" s="5"/>
      <c r="E3" s="6" t="s">
        <v>18</v>
      </c>
    </row>
    <row r="4" spans="1:5" x14ac:dyDescent="0.4">
      <c r="A4" s="7" t="s">
        <v>30</v>
      </c>
      <c r="B4" s="8"/>
      <c r="E4" s="6" t="s">
        <v>20</v>
      </c>
    </row>
    <row r="6" spans="1:5" x14ac:dyDescent="0.4">
      <c r="A6" s="22" t="s">
        <v>1</v>
      </c>
      <c r="B6" s="22" t="s">
        <v>2</v>
      </c>
      <c r="C6" s="22" t="s">
        <v>21</v>
      </c>
      <c r="D6" s="22" t="s">
        <v>22</v>
      </c>
      <c r="E6" s="22" t="s">
        <v>23</v>
      </c>
    </row>
    <row r="7" spans="1:5" x14ac:dyDescent="0.4">
      <c r="A7" s="9" t="s">
        <v>10</v>
      </c>
      <c r="B7" s="8" t="str">
        <f>IF(A7="","",VLOOKUP(A7,商品一覧!$A$4:$B$9,2,FALSE))</f>
        <v>大型ディスプレイ</v>
      </c>
      <c r="C7" s="10">
        <f>IF(A7="","",VLOOKUP(A7,商品一覧!$A$4:$C$9,3,FALSE))</f>
        <v>85000</v>
      </c>
      <c r="D7" s="11">
        <v>1</v>
      </c>
      <c r="E7" s="10">
        <f>IF(COUNT(C7:D7)=2,C7*D7,"")</f>
        <v>85000</v>
      </c>
    </row>
    <row r="8" spans="1:5" x14ac:dyDescent="0.4">
      <c r="A8" s="9"/>
      <c r="B8" s="8" t="str">
        <f>IF(A8="","",VLOOKUP(A8,商品一覧!$A$4:$B$9,2,FALSE))</f>
        <v/>
      </c>
      <c r="C8" s="10" t="str">
        <f>IF(A8="","",VLOOKUP(A8,商品一覧!$A$4:$C$9,3,FALSE))</f>
        <v/>
      </c>
      <c r="D8" s="11"/>
      <c r="E8" s="10" t="str">
        <f>IF(COUNT(C8:D8)=2,C8*D8,"")</f>
        <v/>
      </c>
    </row>
    <row r="9" spans="1:5" ht="19.5" thickBot="1" x14ac:dyDescent="0.45">
      <c r="A9" s="12"/>
      <c r="B9" s="8" t="str">
        <f>IF(A9="","",VLOOKUP(A9,商品一覧!$A$4:$B$9,2,FALSE))</f>
        <v/>
      </c>
      <c r="C9" s="10" t="str">
        <f>IF(A9="","",VLOOKUP(A9,商品一覧!$A$4:$C$9,3,FALSE))</f>
        <v/>
      </c>
      <c r="D9" s="13"/>
      <c r="E9" s="14" t="str">
        <f>IF(COUNT(C9:D9)=2,C9*D9,"")</f>
        <v/>
      </c>
    </row>
    <row r="10" spans="1:5" ht="19.5" thickTop="1" x14ac:dyDescent="0.4">
      <c r="A10" s="23"/>
      <c r="B10" s="23"/>
      <c r="C10" s="23"/>
      <c r="D10" s="24" t="s">
        <v>24</v>
      </c>
      <c r="E10" s="15">
        <f>SUM(E7:E9)</f>
        <v>85000</v>
      </c>
    </row>
    <row r="11" spans="1:5" ht="19.5" thickBot="1" x14ac:dyDescent="0.45">
      <c r="A11" s="25"/>
      <c r="B11" s="25"/>
      <c r="C11" s="25"/>
      <c r="D11" s="26" t="s">
        <v>25</v>
      </c>
      <c r="E11" s="16">
        <f>E10*0.1</f>
        <v>8500</v>
      </c>
    </row>
    <row r="12" spans="1:5" ht="19.5" thickTop="1" x14ac:dyDescent="0.4">
      <c r="A12" s="23"/>
      <c r="B12" s="23"/>
      <c r="C12" s="23"/>
      <c r="D12" s="24" t="s">
        <v>26</v>
      </c>
      <c r="E12" s="15">
        <f>E10+E11</f>
        <v>93500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9FC02-6A5F-4A1D-91BF-F0A9694CB6DC}">
  <sheetPr codeName="Sheet5"/>
  <dimension ref="A1:E14"/>
  <sheetViews>
    <sheetView workbookViewId="0"/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27</v>
      </c>
    </row>
    <row r="2" spans="1:5" ht="12" customHeight="1" x14ac:dyDescent="0.4"/>
    <row r="3" spans="1:5" x14ac:dyDescent="0.4">
      <c r="A3" s="5" t="s">
        <v>17</v>
      </c>
      <c r="B3" s="5"/>
      <c r="E3" s="6" t="s">
        <v>18</v>
      </c>
    </row>
    <row r="4" spans="1:5" x14ac:dyDescent="0.4">
      <c r="A4" s="7" t="s">
        <v>19</v>
      </c>
      <c r="B4" s="8"/>
      <c r="E4" s="6" t="s">
        <v>20</v>
      </c>
    </row>
    <row r="6" spans="1:5" x14ac:dyDescent="0.4">
      <c r="A6" t="s">
        <v>28</v>
      </c>
    </row>
    <row r="8" spans="1:5" x14ac:dyDescent="0.4">
      <c r="A8" s="17" t="s">
        <v>1</v>
      </c>
      <c r="B8" s="17" t="s">
        <v>2</v>
      </c>
      <c r="C8" s="17" t="s">
        <v>21</v>
      </c>
      <c r="D8" s="17" t="s">
        <v>22</v>
      </c>
      <c r="E8" s="17" t="s">
        <v>23</v>
      </c>
    </row>
    <row r="9" spans="1:5" x14ac:dyDescent="0.4">
      <c r="A9" s="9" t="s">
        <v>12</v>
      </c>
      <c r="B9" s="8" t="str">
        <f>IF(A9="","",VLOOKUP(A9,商品一覧!$A$4:$B$9,2,FALSE))</f>
        <v>電子黒板</v>
      </c>
      <c r="C9" s="10">
        <f>IF(A9="","",VLOOKUP(A9,商品一覧!$A$4:$C$9,3,FALSE))</f>
        <v>258000</v>
      </c>
      <c r="D9" s="11">
        <v>1</v>
      </c>
      <c r="E9" s="10">
        <f>IF(COUNT(C9:D9)=2,C9*D9,"")</f>
        <v>258000</v>
      </c>
    </row>
    <row r="10" spans="1:5" x14ac:dyDescent="0.4">
      <c r="A10" s="9" t="s">
        <v>14</v>
      </c>
      <c r="B10" s="8" t="str">
        <f>IF(A10="","",VLOOKUP(A10,商品一覧!$A$4:$B$9,2,FALSE))</f>
        <v>ウェブカメラ</v>
      </c>
      <c r="C10" s="10">
        <f>IF(A10="","",VLOOKUP(A10,商品一覧!$A$4:$C$9,3,FALSE))</f>
        <v>4500</v>
      </c>
      <c r="D10" s="11">
        <v>5</v>
      </c>
      <c r="E10" s="10">
        <f>IF(COUNT(C10:D10)=2,C10*D10,"")</f>
        <v>22500</v>
      </c>
    </row>
    <row r="11" spans="1:5" ht="19.5" thickBot="1" x14ac:dyDescent="0.45">
      <c r="A11" s="12"/>
      <c r="B11" s="8" t="str">
        <f>IF(A11="","",VLOOKUP(A11,商品一覧!$A$4:$B$9,2,FALSE))</f>
        <v/>
      </c>
      <c r="C11" s="10" t="str">
        <f>IF(A11="","",VLOOKUP(A11,商品一覧!$A$4:$C$9,3,FALSE))</f>
        <v/>
      </c>
      <c r="D11" s="13"/>
      <c r="E11" s="14" t="str">
        <f>IF(COUNT(C11:D11)=2,C11*D11,"")</f>
        <v/>
      </c>
    </row>
    <row r="12" spans="1:5" ht="19.5" thickTop="1" x14ac:dyDescent="0.4">
      <c r="A12" s="18"/>
      <c r="B12" s="18"/>
      <c r="C12" s="18"/>
      <c r="D12" s="19" t="s">
        <v>24</v>
      </c>
      <c r="E12" s="15">
        <f>SUM(E9:E11)</f>
        <v>280500</v>
      </c>
    </row>
    <row r="13" spans="1:5" ht="19.5" thickBot="1" x14ac:dyDescent="0.45">
      <c r="A13" s="20"/>
      <c r="B13" s="20"/>
      <c r="C13" s="20"/>
      <c r="D13" s="21" t="s">
        <v>25</v>
      </c>
      <c r="E13" s="16">
        <f>E12*0.1</f>
        <v>28050</v>
      </c>
    </row>
    <row r="14" spans="1:5" ht="19.5" thickTop="1" x14ac:dyDescent="0.4">
      <c r="A14" s="18"/>
      <c r="B14" s="18"/>
      <c r="C14" s="18"/>
      <c r="D14" s="19" t="s">
        <v>26</v>
      </c>
      <c r="E14" s="15">
        <f>E12+E13</f>
        <v>308550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4B07E-FD4F-4511-97F7-649CDD56EC35}">
  <sheetPr codeName="Sheet6"/>
  <dimension ref="A1:E12"/>
  <sheetViews>
    <sheetView workbookViewId="0">
      <selection activeCell="A10" sqref="A10:D12"/>
    </sheetView>
  </sheetViews>
  <sheetFormatPr defaultRowHeight="18.75" x14ac:dyDescent="0.4"/>
  <cols>
    <col min="1" max="1" width="7.875" customWidth="1"/>
    <col min="2" max="2" width="20" customWidth="1"/>
    <col min="4" max="4" width="6.625" customWidth="1"/>
    <col min="5" max="5" width="12.75" customWidth="1"/>
  </cols>
  <sheetData>
    <row r="1" spans="1:5" ht="19.5" x14ac:dyDescent="0.4">
      <c r="A1" s="1" t="s">
        <v>16</v>
      </c>
    </row>
    <row r="2" spans="1:5" ht="12" customHeight="1" x14ac:dyDescent="0.4"/>
    <row r="3" spans="1:5" x14ac:dyDescent="0.4">
      <c r="A3" s="5" t="s">
        <v>17</v>
      </c>
      <c r="B3" s="5"/>
      <c r="E3" s="6" t="s">
        <v>18</v>
      </c>
    </row>
    <row r="4" spans="1:5" x14ac:dyDescent="0.4">
      <c r="A4" s="7" t="s">
        <v>19</v>
      </c>
      <c r="B4" s="8"/>
      <c r="E4" s="6" t="s">
        <v>20</v>
      </c>
    </row>
    <row r="6" spans="1:5" x14ac:dyDescent="0.4">
      <c r="A6" s="22" t="s">
        <v>1</v>
      </c>
      <c r="B6" s="22" t="s">
        <v>2</v>
      </c>
      <c r="C6" s="22" t="s">
        <v>21</v>
      </c>
      <c r="D6" s="22" t="s">
        <v>22</v>
      </c>
      <c r="E6" s="22" t="s">
        <v>23</v>
      </c>
    </row>
    <row r="7" spans="1:5" x14ac:dyDescent="0.4">
      <c r="A7" s="9" t="s">
        <v>4</v>
      </c>
      <c r="B7" s="8" t="str">
        <f>IF(A7="","",VLOOKUP(A7,商品一覧!$A$4:$B$9,2,FALSE))</f>
        <v>プロジェクター</v>
      </c>
      <c r="C7" s="10">
        <f>IF(A7="","",VLOOKUP(A7,商品一覧!$A$4:$C$9,3,FALSE))</f>
        <v>52000</v>
      </c>
      <c r="D7" s="11">
        <v>2</v>
      </c>
      <c r="E7" s="10">
        <f>IF(COUNT(C7:D7)=2,C7*D7,"")</f>
        <v>104000</v>
      </c>
    </row>
    <row r="8" spans="1:5" x14ac:dyDescent="0.4">
      <c r="A8" s="9" t="s">
        <v>8</v>
      </c>
      <c r="B8" s="8" t="str">
        <f>IF(A8="","",VLOOKUP(A8,商品一覧!$A$4:$B$9,2,FALSE))</f>
        <v>スクリーン</v>
      </c>
      <c r="C8" s="10">
        <f>IF(A8="","",VLOOKUP(A8,商品一覧!$A$4:$C$9,3,FALSE))</f>
        <v>24000</v>
      </c>
      <c r="D8" s="11">
        <v>3</v>
      </c>
      <c r="E8" s="10">
        <f>IF(COUNT(C8:D8)=2,C8*D8,"")</f>
        <v>72000</v>
      </c>
    </row>
    <row r="9" spans="1:5" ht="19.5" thickBot="1" x14ac:dyDescent="0.45">
      <c r="A9" s="12"/>
      <c r="B9" s="8" t="str">
        <f>IF(A9="","",VLOOKUP(A9,商品一覧!$A$4:$B$9,2,FALSE))</f>
        <v/>
      </c>
      <c r="C9" s="10" t="str">
        <f>IF(A9="","",VLOOKUP(A9,商品一覧!$A$4:$C$9,3,FALSE))</f>
        <v/>
      </c>
      <c r="D9" s="13"/>
      <c r="E9" s="14" t="str">
        <f>IF(COUNT(C9:D9)=2,C9*D9,"")</f>
        <v/>
      </c>
    </row>
    <row r="10" spans="1:5" ht="19.5" thickTop="1" x14ac:dyDescent="0.4">
      <c r="A10" s="23"/>
      <c r="B10" s="23"/>
      <c r="C10" s="23"/>
      <c r="D10" s="24" t="s">
        <v>24</v>
      </c>
      <c r="E10" s="15">
        <f>SUM(E7:E9)</f>
        <v>176000</v>
      </c>
    </row>
    <row r="11" spans="1:5" ht="19.5" thickBot="1" x14ac:dyDescent="0.45">
      <c r="A11" s="25"/>
      <c r="B11" s="25"/>
      <c r="C11" s="25"/>
      <c r="D11" s="26" t="s">
        <v>25</v>
      </c>
      <c r="E11" s="16">
        <f>E10*0.1</f>
        <v>17600</v>
      </c>
    </row>
    <row r="12" spans="1:5" ht="19.5" thickTop="1" x14ac:dyDescent="0.4">
      <c r="A12" s="23"/>
      <c r="B12" s="23"/>
      <c r="C12" s="23"/>
      <c r="D12" s="24" t="s">
        <v>26</v>
      </c>
      <c r="E12" s="15">
        <f>E10+E11</f>
        <v>193600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C09CD-8601-41D2-B121-3473F1480644}">
  <sheetPr codeName="Sheet2"/>
  <dimension ref="A1:C9"/>
  <sheetViews>
    <sheetView workbookViewId="0"/>
  </sheetViews>
  <sheetFormatPr defaultRowHeight="18.75" x14ac:dyDescent="0.4"/>
  <cols>
    <col min="1" max="1" width="8.625" customWidth="1"/>
    <col min="2" max="2" width="20.75" customWidth="1"/>
    <col min="3" max="3" width="11.625" customWidth="1"/>
  </cols>
  <sheetData>
    <row r="1" spans="1:3" ht="19.5" x14ac:dyDescent="0.4">
      <c r="A1" s="1" t="s">
        <v>0</v>
      </c>
    </row>
    <row r="2" spans="1:3" ht="12" customHeight="1" x14ac:dyDescent="0.4"/>
    <row r="3" spans="1:3" x14ac:dyDescent="0.4">
      <c r="A3" s="27" t="s">
        <v>1</v>
      </c>
      <c r="B3" s="27" t="s">
        <v>2</v>
      </c>
      <c r="C3" s="27" t="s">
        <v>3</v>
      </c>
    </row>
    <row r="4" spans="1:3" x14ac:dyDescent="0.4">
      <c r="A4" s="2" t="s">
        <v>4</v>
      </c>
      <c r="B4" s="3" t="s">
        <v>5</v>
      </c>
      <c r="C4" s="4">
        <v>52000</v>
      </c>
    </row>
    <row r="5" spans="1:3" x14ac:dyDescent="0.4">
      <c r="A5" s="2" t="s">
        <v>6</v>
      </c>
      <c r="B5" s="3" t="s">
        <v>7</v>
      </c>
      <c r="C5" s="4">
        <v>7800</v>
      </c>
    </row>
    <row r="6" spans="1:3" x14ac:dyDescent="0.4">
      <c r="A6" s="2" t="s">
        <v>8</v>
      </c>
      <c r="B6" s="3" t="s">
        <v>9</v>
      </c>
      <c r="C6" s="4">
        <v>24000</v>
      </c>
    </row>
    <row r="7" spans="1:3" x14ac:dyDescent="0.4">
      <c r="A7" s="2" t="s">
        <v>10</v>
      </c>
      <c r="B7" s="3" t="s">
        <v>11</v>
      </c>
      <c r="C7" s="4">
        <v>85000</v>
      </c>
    </row>
    <row r="8" spans="1:3" x14ac:dyDescent="0.4">
      <c r="A8" s="2" t="s">
        <v>12</v>
      </c>
      <c r="B8" s="3" t="s">
        <v>13</v>
      </c>
      <c r="C8" s="4">
        <v>258000</v>
      </c>
    </row>
    <row r="9" spans="1:3" x14ac:dyDescent="0.4">
      <c r="A9" s="2" t="s">
        <v>14</v>
      </c>
      <c r="B9" s="3" t="s">
        <v>15</v>
      </c>
      <c r="C9" s="4">
        <v>4500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見積書1</vt:lpstr>
      <vt:lpstr>請求書1</vt:lpstr>
      <vt:lpstr>請求書2（仮）</vt:lpstr>
      <vt:lpstr>見積書2</vt:lpstr>
      <vt:lpstr>請求書3（仮）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土屋和人</dc:creator>
  <cp:lastModifiedBy>和人 土屋</cp:lastModifiedBy>
  <dcterms:created xsi:type="dcterms:W3CDTF">2021-01-12T13:06:43Z</dcterms:created>
  <dcterms:modified xsi:type="dcterms:W3CDTF">2024-03-02T01:29:18Z</dcterms:modified>
</cp:coreProperties>
</file>