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著書・総説・解説\「リスク解析入門」\提出Ex\"/>
    </mc:Choice>
  </mc:AlternateContent>
  <xr:revisionPtr revIDLastSave="0" documentId="13_ncr:1_{03859F1B-3D70-4095-A192-46E744FC5E26}" xr6:coauthVersionLast="47" xr6:coauthVersionMax="47" xr10:uidLastSave="{00000000-0000-0000-0000-000000000000}"/>
  <bookViews>
    <workbookView xWindow="-108" yWindow="-108" windowWidth="23256" windowHeight="12456" activeTab="1" xr2:uid="{218296F9-AAB5-4457-A5F8-53055E61DFA9}"/>
  </bookViews>
  <sheets>
    <sheet name="Ex4-1 Logistic Regr" sheetId="1" r:id="rId1"/>
    <sheet name="Ex4-2 Poisson Regr" sheetId="2" r:id="rId2"/>
  </sheets>
  <definedNames>
    <definedName name="solver_adj" localSheetId="0" hidden="1">'Ex4-1 Logistic Regr'!$C$6:$D$6</definedName>
    <definedName name="solver_adj" localSheetId="1" hidden="1">'Ex4-2 Poisson Regr'!$E$4:$E$5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'Ex4-1 Logistic Regr'!$H$4</definedName>
    <definedName name="solver_opt" localSheetId="1" hidden="1">'Ex4-2 Poisson Regr'!$G$5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ChangeThreshold">0.01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"アクティブなワークブック"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2" l="1"/>
  <c r="E13" i="2"/>
  <c r="F13" i="2" s="1"/>
  <c r="G12" i="2"/>
  <c r="E12" i="2"/>
  <c r="F12" i="2" s="1"/>
  <c r="G11" i="2"/>
  <c r="E11" i="2"/>
  <c r="F11" i="2" s="1"/>
  <c r="G10" i="2"/>
  <c r="E10" i="2"/>
  <c r="F10" i="2" s="1"/>
  <c r="G9" i="2"/>
  <c r="E9" i="2"/>
  <c r="F9" i="2" s="1"/>
  <c r="G8" i="2"/>
  <c r="E8" i="2"/>
  <c r="F8" i="2" s="1"/>
  <c r="D109" i="1"/>
  <c r="E109" i="1" s="1"/>
  <c r="E108" i="1"/>
  <c r="H108" i="1" s="1"/>
  <c r="D108" i="1"/>
  <c r="D107" i="1"/>
  <c r="E107" i="1" s="1"/>
  <c r="E106" i="1"/>
  <c r="H106" i="1" s="1"/>
  <c r="D106" i="1"/>
  <c r="D105" i="1"/>
  <c r="E105" i="1" s="1"/>
  <c r="D104" i="1"/>
  <c r="E104" i="1" s="1"/>
  <c r="E103" i="1"/>
  <c r="F103" i="1" s="1"/>
  <c r="G103" i="1" s="1"/>
  <c r="D103" i="1"/>
  <c r="D102" i="1"/>
  <c r="E102" i="1" s="1"/>
  <c r="D101" i="1"/>
  <c r="E101" i="1" s="1"/>
  <c r="E100" i="1"/>
  <c r="H100" i="1" s="1"/>
  <c r="D100" i="1"/>
  <c r="D99" i="1"/>
  <c r="E99" i="1" s="1"/>
  <c r="E98" i="1"/>
  <c r="H98" i="1" s="1"/>
  <c r="D98" i="1"/>
  <c r="D97" i="1"/>
  <c r="E97" i="1" s="1"/>
  <c r="D96" i="1"/>
  <c r="E96" i="1" s="1"/>
  <c r="E95" i="1"/>
  <c r="F95" i="1" s="1"/>
  <c r="G95" i="1" s="1"/>
  <c r="D95" i="1"/>
  <c r="D94" i="1"/>
  <c r="E94" i="1" s="1"/>
  <c r="D93" i="1"/>
  <c r="E93" i="1" s="1"/>
  <c r="E92" i="1"/>
  <c r="H92" i="1" s="1"/>
  <c r="D92" i="1"/>
  <c r="D91" i="1"/>
  <c r="E91" i="1" s="1"/>
  <c r="H90" i="1"/>
  <c r="E90" i="1"/>
  <c r="F90" i="1" s="1"/>
  <c r="G90" i="1" s="1"/>
  <c r="D90" i="1"/>
  <c r="D89" i="1"/>
  <c r="E89" i="1" s="1"/>
  <c r="D88" i="1"/>
  <c r="E88" i="1" s="1"/>
  <c r="E87" i="1"/>
  <c r="F87" i="1" s="1"/>
  <c r="G87" i="1" s="1"/>
  <c r="D87" i="1"/>
  <c r="D86" i="1"/>
  <c r="E86" i="1" s="1"/>
  <c r="D85" i="1"/>
  <c r="E85" i="1" s="1"/>
  <c r="E84" i="1"/>
  <c r="H84" i="1" s="1"/>
  <c r="D84" i="1"/>
  <c r="D83" i="1"/>
  <c r="E83" i="1" s="1"/>
  <c r="H82" i="1"/>
  <c r="E82" i="1"/>
  <c r="F82" i="1" s="1"/>
  <c r="G82" i="1" s="1"/>
  <c r="D82" i="1"/>
  <c r="D81" i="1"/>
  <c r="E81" i="1" s="1"/>
  <c r="F80" i="1"/>
  <c r="G80" i="1" s="1"/>
  <c r="D80" i="1"/>
  <c r="E80" i="1" s="1"/>
  <c r="H80" i="1" s="1"/>
  <c r="E79" i="1"/>
  <c r="D79" i="1"/>
  <c r="D78" i="1"/>
  <c r="E78" i="1" s="1"/>
  <c r="D77" i="1"/>
  <c r="E77" i="1" s="1"/>
  <c r="E76" i="1"/>
  <c r="H76" i="1" s="1"/>
  <c r="D76" i="1"/>
  <c r="D75" i="1"/>
  <c r="E75" i="1" s="1"/>
  <c r="H74" i="1"/>
  <c r="E74" i="1"/>
  <c r="F74" i="1" s="1"/>
  <c r="G74" i="1" s="1"/>
  <c r="D74" i="1"/>
  <c r="D73" i="1"/>
  <c r="E73" i="1" s="1"/>
  <c r="F72" i="1"/>
  <c r="G72" i="1" s="1"/>
  <c r="D72" i="1"/>
  <c r="E72" i="1" s="1"/>
  <c r="H72" i="1" s="1"/>
  <c r="E71" i="1"/>
  <c r="D71" i="1"/>
  <c r="D70" i="1"/>
  <c r="E70" i="1" s="1"/>
  <c r="D69" i="1"/>
  <c r="E69" i="1" s="1"/>
  <c r="E68" i="1"/>
  <c r="H68" i="1" s="1"/>
  <c r="D68" i="1"/>
  <c r="D67" i="1"/>
  <c r="E67" i="1" s="1"/>
  <c r="H66" i="1"/>
  <c r="E66" i="1"/>
  <c r="F66" i="1" s="1"/>
  <c r="G66" i="1" s="1"/>
  <c r="D66" i="1"/>
  <c r="D65" i="1"/>
  <c r="E65" i="1" s="1"/>
  <c r="F64" i="1"/>
  <c r="G64" i="1" s="1"/>
  <c r="D64" i="1"/>
  <c r="E64" i="1" s="1"/>
  <c r="H64" i="1" s="1"/>
  <c r="E63" i="1"/>
  <c r="D63" i="1"/>
  <c r="D62" i="1"/>
  <c r="E62" i="1" s="1"/>
  <c r="D61" i="1"/>
  <c r="E61" i="1" s="1"/>
  <c r="H61" i="1" s="1"/>
  <c r="E60" i="1"/>
  <c r="D60" i="1"/>
  <c r="F59" i="1"/>
  <c r="G59" i="1" s="1"/>
  <c r="D59" i="1"/>
  <c r="E59" i="1" s="1"/>
  <c r="H59" i="1" s="1"/>
  <c r="E58" i="1"/>
  <c r="F58" i="1" s="1"/>
  <c r="G58" i="1" s="1"/>
  <c r="D58" i="1"/>
  <c r="D57" i="1"/>
  <c r="E57" i="1" s="1"/>
  <c r="D56" i="1"/>
  <c r="E56" i="1" s="1"/>
  <c r="H56" i="1" s="1"/>
  <c r="H55" i="1"/>
  <c r="E55" i="1"/>
  <c r="F55" i="1" s="1"/>
  <c r="G55" i="1" s="1"/>
  <c r="D55" i="1"/>
  <c r="D54" i="1"/>
  <c r="E54" i="1" s="1"/>
  <c r="D53" i="1"/>
  <c r="E53" i="1" s="1"/>
  <c r="H53" i="1" s="1"/>
  <c r="E52" i="1"/>
  <c r="D52" i="1"/>
  <c r="D51" i="1"/>
  <c r="E51" i="1" s="1"/>
  <c r="H51" i="1" s="1"/>
  <c r="H50" i="1"/>
  <c r="E50" i="1"/>
  <c r="F50" i="1" s="1"/>
  <c r="G50" i="1" s="1"/>
  <c r="D50" i="1"/>
  <c r="D49" i="1"/>
  <c r="E49" i="1" s="1"/>
  <c r="D48" i="1"/>
  <c r="E48" i="1" s="1"/>
  <c r="H48" i="1" s="1"/>
  <c r="E47" i="1"/>
  <c r="F47" i="1" s="1"/>
  <c r="G47" i="1" s="1"/>
  <c r="D47" i="1"/>
  <c r="D46" i="1"/>
  <c r="E46" i="1" s="1"/>
  <c r="H45" i="1"/>
  <c r="F45" i="1"/>
  <c r="G45" i="1" s="1"/>
  <c r="E45" i="1"/>
  <c r="D45" i="1"/>
  <c r="D44" i="1"/>
  <c r="E44" i="1" s="1"/>
  <c r="F43" i="1"/>
  <c r="G43" i="1" s="1"/>
  <c r="D43" i="1"/>
  <c r="E43" i="1" s="1"/>
  <c r="H43" i="1" s="1"/>
  <c r="H42" i="1"/>
  <c r="E42" i="1"/>
  <c r="F42" i="1" s="1"/>
  <c r="G42" i="1" s="1"/>
  <c r="D42" i="1"/>
  <c r="D41" i="1"/>
  <c r="E41" i="1" s="1"/>
  <c r="H40" i="1"/>
  <c r="F40" i="1"/>
  <c r="G40" i="1" s="1"/>
  <c r="E40" i="1"/>
  <c r="D40" i="1"/>
  <c r="D39" i="1"/>
  <c r="E39" i="1" s="1"/>
  <c r="D38" i="1"/>
  <c r="E38" i="1" s="1"/>
  <c r="H38" i="1" s="1"/>
  <c r="E37" i="1"/>
  <c r="F37" i="1" s="1"/>
  <c r="G37" i="1" s="1"/>
  <c r="D37" i="1"/>
  <c r="E36" i="1"/>
  <c r="D36" i="1"/>
  <c r="H35" i="1"/>
  <c r="F35" i="1"/>
  <c r="G35" i="1" s="1"/>
  <c r="D35" i="1"/>
  <c r="E35" i="1" s="1"/>
  <c r="H34" i="1"/>
  <c r="E34" i="1"/>
  <c r="F34" i="1" s="1"/>
  <c r="G34" i="1" s="1"/>
  <c r="D34" i="1"/>
  <c r="D33" i="1"/>
  <c r="E33" i="1" s="1"/>
  <c r="H33" i="1" s="1"/>
  <c r="E32" i="1"/>
  <c r="H32" i="1" s="1"/>
  <c r="D32" i="1"/>
  <c r="D31" i="1"/>
  <c r="E31" i="1" s="1"/>
  <c r="G30" i="1"/>
  <c r="F30" i="1"/>
  <c r="D30" i="1"/>
  <c r="E30" i="1" s="1"/>
  <c r="H30" i="1" s="1"/>
  <c r="H29" i="1"/>
  <c r="E29" i="1"/>
  <c r="F29" i="1" s="1"/>
  <c r="G29" i="1" s="1"/>
  <c r="D29" i="1"/>
  <c r="D28" i="1"/>
  <c r="E28" i="1" s="1"/>
  <c r="D27" i="1"/>
  <c r="E27" i="1" s="1"/>
  <c r="H27" i="1" s="1"/>
  <c r="E26" i="1"/>
  <c r="F26" i="1" s="1"/>
  <c r="G26" i="1" s="1"/>
  <c r="D26" i="1"/>
  <c r="G25" i="1"/>
  <c r="F25" i="1"/>
  <c r="D25" i="1"/>
  <c r="E25" i="1" s="1"/>
  <c r="H25" i="1" s="1"/>
  <c r="H24" i="1"/>
  <c r="E24" i="1"/>
  <c r="F24" i="1" s="1"/>
  <c r="G24" i="1" s="1"/>
  <c r="D24" i="1"/>
  <c r="D23" i="1"/>
  <c r="E23" i="1" s="1"/>
  <c r="D22" i="1"/>
  <c r="E22" i="1" s="1"/>
  <c r="H22" i="1" s="1"/>
  <c r="E21" i="1"/>
  <c r="H21" i="1" s="1"/>
  <c r="D21" i="1"/>
  <c r="E20" i="1"/>
  <c r="D20" i="1"/>
  <c r="H19" i="1"/>
  <c r="D19" i="1"/>
  <c r="E19" i="1" s="1"/>
  <c r="F19" i="1" s="1"/>
  <c r="G19" i="1" s="1"/>
  <c r="H18" i="1"/>
  <c r="E18" i="1"/>
  <c r="F18" i="1" s="1"/>
  <c r="G18" i="1" s="1"/>
  <c r="D18" i="1"/>
  <c r="D17" i="1"/>
  <c r="E17" i="1" s="1"/>
  <c r="H17" i="1" s="1"/>
  <c r="E16" i="1"/>
  <c r="H16" i="1" s="1"/>
  <c r="D16" i="1"/>
  <c r="D15" i="1"/>
  <c r="E15" i="1" s="1"/>
  <c r="D14" i="1"/>
  <c r="E14" i="1" s="1"/>
  <c r="H14" i="1" s="1"/>
  <c r="H13" i="1"/>
  <c r="E13" i="1"/>
  <c r="F13" i="1" s="1"/>
  <c r="G13" i="1" s="1"/>
  <c r="D13" i="1"/>
  <c r="D12" i="1"/>
  <c r="E12" i="1" s="1"/>
  <c r="J11" i="1"/>
  <c r="K11" i="1" s="1"/>
  <c r="D11" i="1"/>
  <c r="E11" i="1" s="1"/>
  <c r="H11" i="1" s="1"/>
  <c r="K10" i="1"/>
  <c r="H10" i="1"/>
  <c r="G10" i="1"/>
  <c r="E10" i="1"/>
  <c r="F10" i="1" s="1"/>
  <c r="D10" i="1"/>
  <c r="L8" i="1"/>
  <c r="L10" i="1" s="1"/>
  <c r="G5" i="2" l="1"/>
  <c r="F23" i="1"/>
  <c r="G23" i="1" s="1"/>
  <c r="H23" i="1"/>
  <c r="F39" i="1"/>
  <c r="G39" i="1" s="1"/>
  <c r="H39" i="1"/>
  <c r="F31" i="1"/>
  <c r="G31" i="1" s="1"/>
  <c r="H31" i="1"/>
  <c r="F15" i="1"/>
  <c r="G15" i="1" s="1"/>
  <c r="H15" i="1"/>
  <c r="H28" i="1"/>
  <c r="F28" i="1"/>
  <c r="G28" i="1" s="1"/>
  <c r="H44" i="1"/>
  <c r="F44" i="1"/>
  <c r="G44" i="1" s="1"/>
  <c r="H12" i="1"/>
  <c r="H8" i="1" s="1"/>
  <c r="F12" i="1"/>
  <c r="G12" i="1" s="1"/>
  <c r="F104" i="1"/>
  <c r="G104" i="1" s="1"/>
  <c r="H104" i="1"/>
  <c r="F33" i="1"/>
  <c r="G33" i="1" s="1"/>
  <c r="H37" i="1"/>
  <c r="H41" i="1"/>
  <c r="F41" i="1"/>
  <c r="G41" i="1" s="1"/>
  <c r="H47" i="1"/>
  <c r="F63" i="1"/>
  <c r="G63" i="1" s="1"/>
  <c r="H63" i="1"/>
  <c r="H67" i="1"/>
  <c r="F67" i="1"/>
  <c r="G67" i="1" s="1"/>
  <c r="F71" i="1"/>
  <c r="G71" i="1" s="1"/>
  <c r="H71" i="1"/>
  <c r="H75" i="1"/>
  <c r="F75" i="1"/>
  <c r="G75" i="1" s="1"/>
  <c r="F79" i="1"/>
  <c r="G79" i="1" s="1"/>
  <c r="H79" i="1"/>
  <c r="H83" i="1"/>
  <c r="F83" i="1"/>
  <c r="G83" i="1" s="1"/>
  <c r="F88" i="1"/>
  <c r="G88" i="1" s="1"/>
  <c r="H88" i="1"/>
  <c r="H93" i="1"/>
  <c r="F93" i="1"/>
  <c r="G93" i="1" s="1"/>
  <c r="H99" i="1"/>
  <c r="F99" i="1"/>
  <c r="G99" i="1" s="1"/>
  <c r="H105" i="1"/>
  <c r="F105" i="1"/>
  <c r="G105" i="1" s="1"/>
  <c r="F11" i="1"/>
  <c r="G11" i="1" s="1"/>
  <c r="F16" i="1"/>
  <c r="G16" i="1" s="1"/>
  <c r="F21" i="1"/>
  <c r="G21" i="1" s="1"/>
  <c r="F38" i="1"/>
  <c r="G38" i="1" s="1"/>
  <c r="H46" i="1"/>
  <c r="F46" i="1"/>
  <c r="G46" i="1" s="1"/>
  <c r="F53" i="1"/>
  <c r="G53" i="1" s="1"/>
  <c r="H65" i="1"/>
  <c r="F65" i="1"/>
  <c r="G65" i="1" s="1"/>
  <c r="H73" i="1"/>
  <c r="F73" i="1"/>
  <c r="G73" i="1" s="1"/>
  <c r="H81" i="1"/>
  <c r="F81" i="1"/>
  <c r="G81" i="1" s="1"/>
  <c r="H70" i="1"/>
  <c r="F70" i="1"/>
  <c r="G70" i="1" s="1"/>
  <c r="H78" i="1"/>
  <c r="F78" i="1"/>
  <c r="G78" i="1" s="1"/>
  <c r="F17" i="1"/>
  <c r="G17" i="1" s="1"/>
  <c r="F22" i="1"/>
  <c r="G22" i="1" s="1"/>
  <c r="F27" i="1"/>
  <c r="G27" i="1" s="1"/>
  <c r="F32" i="1"/>
  <c r="G32" i="1" s="1"/>
  <c r="H52" i="1"/>
  <c r="F52" i="1"/>
  <c r="G52" i="1" s="1"/>
  <c r="H57" i="1"/>
  <c r="F57" i="1"/>
  <c r="G57" i="1" s="1"/>
  <c r="J12" i="1"/>
  <c r="F14" i="1"/>
  <c r="G14" i="1" s="1"/>
  <c r="H4" i="1" s="1"/>
  <c r="H36" i="1"/>
  <c r="F36" i="1"/>
  <c r="G36" i="1" s="1"/>
  <c r="H60" i="1"/>
  <c r="F60" i="1"/>
  <c r="G60" i="1" s="1"/>
  <c r="H89" i="1"/>
  <c r="F89" i="1"/>
  <c r="G89" i="1" s="1"/>
  <c r="H94" i="1"/>
  <c r="F94" i="1"/>
  <c r="G94" i="1" s="1"/>
  <c r="H101" i="1"/>
  <c r="F101" i="1"/>
  <c r="G101" i="1" s="1"/>
  <c r="H107" i="1"/>
  <c r="F107" i="1"/>
  <c r="G107" i="1" s="1"/>
  <c r="F48" i="1"/>
  <c r="G48" i="1" s="1"/>
  <c r="H26" i="1"/>
  <c r="F51" i="1"/>
  <c r="G51" i="1" s="1"/>
  <c r="H58" i="1"/>
  <c r="F61" i="1"/>
  <c r="G61" i="1" s="1"/>
  <c r="H85" i="1"/>
  <c r="F85" i="1"/>
  <c r="G85" i="1" s="1"/>
  <c r="F96" i="1"/>
  <c r="G96" i="1" s="1"/>
  <c r="H96" i="1"/>
  <c r="H102" i="1"/>
  <c r="F102" i="1"/>
  <c r="G102" i="1" s="1"/>
  <c r="H20" i="1"/>
  <c r="F20" i="1"/>
  <c r="G20" i="1" s="1"/>
  <c r="H49" i="1"/>
  <c r="F49" i="1"/>
  <c r="G49" i="1" s="1"/>
  <c r="H54" i="1"/>
  <c r="F54" i="1"/>
  <c r="G54" i="1" s="1"/>
  <c r="F56" i="1"/>
  <c r="G56" i="1" s="1"/>
  <c r="H62" i="1"/>
  <c r="F62" i="1"/>
  <c r="G62" i="1" s="1"/>
  <c r="H69" i="1"/>
  <c r="F69" i="1"/>
  <c r="G69" i="1" s="1"/>
  <c r="H77" i="1"/>
  <c r="F77" i="1"/>
  <c r="G77" i="1" s="1"/>
  <c r="H86" i="1"/>
  <c r="F86" i="1"/>
  <c r="G86" i="1" s="1"/>
  <c r="H91" i="1"/>
  <c r="F91" i="1"/>
  <c r="G91" i="1" s="1"/>
  <c r="H97" i="1"/>
  <c r="F97" i="1"/>
  <c r="G97" i="1" s="1"/>
  <c r="H109" i="1"/>
  <c r="F109" i="1"/>
  <c r="G109" i="1" s="1"/>
  <c r="H87" i="1"/>
  <c r="H95" i="1"/>
  <c r="H103" i="1"/>
  <c r="F68" i="1"/>
  <c r="G68" i="1" s="1"/>
  <c r="F76" i="1"/>
  <c r="G76" i="1" s="1"/>
  <c r="F84" i="1"/>
  <c r="G84" i="1" s="1"/>
  <c r="F92" i="1"/>
  <c r="G92" i="1" s="1"/>
  <c r="F100" i="1"/>
  <c r="G100" i="1" s="1"/>
  <c r="F108" i="1"/>
  <c r="G108" i="1" s="1"/>
  <c r="F98" i="1"/>
  <c r="G98" i="1" s="1"/>
  <c r="F106" i="1"/>
  <c r="G106" i="1" s="1"/>
  <c r="H5" i="1" l="1"/>
  <c r="J4" i="1"/>
  <c r="J13" i="1"/>
  <c r="K12" i="1"/>
  <c r="K13" i="1" l="1"/>
  <c r="J14" i="1"/>
  <c r="K14" i="1" l="1"/>
  <c r="J15" i="1"/>
  <c r="J16" i="1" l="1"/>
  <c r="K15" i="1"/>
  <c r="K16" i="1" l="1"/>
  <c r="J17" i="1"/>
  <c r="J18" i="1" l="1"/>
  <c r="K17" i="1"/>
  <c r="J19" i="1" l="1"/>
  <c r="K18" i="1"/>
  <c r="K19" i="1" l="1"/>
  <c r="J20" i="1"/>
  <c r="J21" i="1" l="1"/>
  <c r="K20" i="1"/>
  <c r="K21" i="1" l="1"/>
  <c r="J22" i="1"/>
  <c r="K22" i="1" l="1"/>
  <c r="J23" i="1"/>
  <c r="K23" i="1" l="1"/>
  <c r="J24" i="1"/>
  <c r="K24" i="1" l="1"/>
  <c r="J25" i="1"/>
  <c r="J26" i="1" l="1"/>
  <c r="K25" i="1"/>
  <c r="K26" i="1" l="1"/>
  <c r="J27" i="1"/>
  <c r="K27" i="1" l="1"/>
  <c r="J28" i="1"/>
  <c r="J29" i="1" l="1"/>
  <c r="K28" i="1"/>
  <c r="J30" i="1" l="1"/>
  <c r="K29" i="1"/>
  <c r="K30" i="1" l="1"/>
  <c r="J31" i="1"/>
  <c r="K31" i="1" l="1"/>
  <c r="J32" i="1"/>
  <c r="K32" i="1" l="1"/>
  <c r="J33" i="1"/>
  <c r="J34" i="1" l="1"/>
  <c r="K33" i="1"/>
  <c r="J35" i="1" l="1"/>
  <c r="K34" i="1"/>
  <c r="K35" i="1" l="1"/>
  <c r="J36" i="1"/>
  <c r="J37" i="1" l="1"/>
  <c r="K36" i="1"/>
  <c r="J38" i="1" l="1"/>
  <c r="K37" i="1"/>
  <c r="K38" i="1" l="1"/>
  <c r="J39" i="1"/>
  <c r="J40" i="1" l="1"/>
  <c r="K39" i="1"/>
  <c r="K40" i="1" l="1"/>
  <c r="J41" i="1"/>
  <c r="J42" i="1" l="1"/>
  <c r="K41" i="1"/>
  <c r="K42" i="1" l="1"/>
  <c r="J43" i="1"/>
  <c r="K43" i="1" l="1"/>
  <c r="J44" i="1"/>
  <c r="J45" i="1" l="1"/>
  <c r="K44" i="1"/>
  <c r="K45" i="1" l="1"/>
  <c r="J46" i="1"/>
  <c r="K46" i="1" l="1"/>
  <c r="J47" i="1"/>
  <c r="J48" i="1" l="1"/>
  <c r="K47" i="1"/>
  <c r="K48" i="1" l="1"/>
  <c r="J49" i="1"/>
  <c r="J50" i="1" l="1"/>
  <c r="K49" i="1"/>
  <c r="K50" i="1" l="1"/>
  <c r="J51" i="1"/>
  <c r="K51" i="1" l="1"/>
  <c r="J52" i="1"/>
  <c r="J53" i="1" l="1"/>
  <c r="K52" i="1"/>
  <c r="K53" i="1" l="1"/>
  <c r="J54" i="1"/>
  <c r="K54" i="1" l="1"/>
  <c r="J55" i="1"/>
  <c r="J56" i="1" l="1"/>
  <c r="K55" i="1"/>
  <c r="K56" i="1" l="1"/>
  <c r="J57" i="1"/>
  <c r="J58" i="1" l="1"/>
  <c r="K57" i="1"/>
  <c r="K58" i="1" l="1"/>
  <c r="J59" i="1"/>
  <c r="K59" i="1" l="1"/>
  <c r="J60" i="1"/>
  <c r="J61" i="1" l="1"/>
  <c r="K60" i="1"/>
  <c r="K61" i="1" l="1"/>
  <c r="J62" i="1"/>
  <c r="K62" i="1" l="1"/>
  <c r="J63" i="1"/>
  <c r="K63" i="1" l="1"/>
  <c r="J64" i="1"/>
  <c r="K64" i="1" l="1"/>
  <c r="J65" i="1"/>
  <c r="J66" i="1" l="1"/>
  <c r="K65" i="1"/>
  <c r="K66" i="1" l="1"/>
  <c r="J67" i="1"/>
  <c r="K67" i="1" l="1"/>
  <c r="J68" i="1"/>
  <c r="J69" i="1" l="1"/>
  <c r="K68" i="1"/>
  <c r="K69" i="1" l="1"/>
  <c r="J70" i="1"/>
  <c r="K70" i="1" l="1"/>
  <c r="J71" i="1"/>
  <c r="K71" i="1" l="1"/>
  <c r="J72" i="1"/>
  <c r="K72" i="1" l="1"/>
  <c r="J73" i="1"/>
  <c r="J74" i="1" l="1"/>
  <c r="K73" i="1"/>
  <c r="K74" i="1" l="1"/>
  <c r="J75" i="1"/>
  <c r="K75" i="1" l="1"/>
  <c r="J76" i="1"/>
  <c r="J77" i="1" l="1"/>
  <c r="K76" i="1"/>
  <c r="K77" i="1" l="1"/>
  <c r="J78" i="1"/>
  <c r="K78" i="1" l="1"/>
  <c r="J79" i="1"/>
  <c r="K79" i="1" l="1"/>
  <c r="J80" i="1"/>
  <c r="K80" i="1" l="1"/>
  <c r="J81" i="1"/>
  <c r="J82" i="1" l="1"/>
  <c r="K81" i="1"/>
  <c r="K82" i="1" l="1"/>
  <c r="J83" i="1"/>
  <c r="K83" i="1" l="1"/>
  <c r="J84" i="1"/>
  <c r="K84" i="1" l="1"/>
  <c r="J85" i="1"/>
  <c r="K85" i="1" l="1"/>
  <c r="J86" i="1"/>
  <c r="K86" i="1" l="1"/>
  <c r="J87" i="1"/>
  <c r="K87" i="1" l="1"/>
  <c r="J88" i="1"/>
  <c r="K88" i="1" l="1"/>
  <c r="J89" i="1"/>
  <c r="J90" i="1" l="1"/>
  <c r="K89" i="1"/>
  <c r="J91" i="1" l="1"/>
  <c r="K90" i="1"/>
  <c r="K91" i="1" l="1"/>
  <c r="J92" i="1"/>
  <c r="K92" i="1" l="1"/>
  <c r="J93" i="1"/>
  <c r="K93" i="1" l="1"/>
  <c r="J94" i="1"/>
  <c r="K94" i="1" l="1"/>
  <c r="J95" i="1"/>
  <c r="K95" i="1" l="1"/>
  <c r="J96" i="1"/>
  <c r="K96" i="1" l="1"/>
  <c r="J97" i="1"/>
  <c r="J98" i="1" l="1"/>
  <c r="K97" i="1"/>
  <c r="J99" i="1" l="1"/>
  <c r="K98" i="1"/>
  <c r="K99" i="1" l="1"/>
  <c r="J100" i="1"/>
  <c r="K100" i="1" l="1"/>
  <c r="J101" i="1"/>
  <c r="K101" i="1" l="1"/>
  <c r="J102" i="1"/>
  <c r="K102" i="1" l="1"/>
  <c r="J103" i="1"/>
  <c r="K103" i="1" l="1"/>
  <c r="J104" i="1"/>
  <c r="K104" i="1" l="1"/>
  <c r="J105" i="1"/>
  <c r="J106" i="1" l="1"/>
  <c r="K105" i="1"/>
  <c r="J107" i="1" l="1"/>
  <c r="K106" i="1"/>
  <c r="K107" i="1" l="1"/>
  <c r="J108" i="1"/>
  <c r="K108" i="1" l="1"/>
  <c r="J109" i="1"/>
  <c r="J110" i="1" l="1"/>
  <c r="K110" i="1" s="1"/>
  <c r="K109" i="1"/>
</calcChain>
</file>

<file path=xl/sharedStrings.xml><?xml version="1.0" encoding="utf-8"?>
<sst xmlns="http://schemas.openxmlformats.org/spreadsheetml/2006/main" count="29" uniqueCount="27">
  <si>
    <t>Logistic regression analysis</t>
    <phoneticPr fontId="3"/>
  </si>
  <si>
    <t>Sum</t>
    <phoneticPr fontId="7"/>
  </si>
  <si>
    <t>Dev</t>
    <phoneticPr fontId="3"/>
  </si>
  <si>
    <r>
      <t>a</t>
    </r>
    <r>
      <rPr>
        <b/>
        <vertAlign val="subscript"/>
        <sz val="12"/>
        <color theme="1"/>
        <rFont val="Calibri"/>
        <family val="2"/>
      </rPr>
      <t>1</t>
    </r>
    <phoneticPr fontId="7"/>
  </si>
  <si>
    <r>
      <t>a</t>
    </r>
    <r>
      <rPr>
        <b/>
        <vertAlign val="subscript"/>
        <sz val="12"/>
        <color theme="1"/>
        <rFont val="Calibri"/>
        <family val="2"/>
      </rPr>
      <t>2</t>
    </r>
    <phoneticPr fontId="7"/>
  </si>
  <si>
    <t>AIC=</t>
    <phoneticPr fontId="3"/>
  </si>
  <si>
    <t>When p=</t>
    <phoneticPr fontId="3"/>
  </si>
  <si>
    <t>SQ:Sum</t>
    <phoneticPr fontId="7"/>
  </si>
  <si>
    <t>z=</t>
    <phoneticPr fontId="3"/>
  </si>
  <si>
    <t>N</t>
    <phoneticPr fontId="3"/>
  </si>
  <si>
    <t>Temp</t>
    <phoneticPr fontId="7"/>
  </si>
  <si>
    <t>Positive</t>
    <phoneticPr fontId="3"/>
  </si>
  <si>
    <t>z</t>
    <phoneticPr fontId="7"/>
  </si>
  <si>
    <t>p</t>
    <phoneticPr fontId="7"/>
  </si>
  <si>
    <t>likelihood</t>
    <phoneticPr fontId="3"/>
  </si>
  <si>
    <t>ln</t>
    <phoneticPr fontId="3"/>
  </si>
  <si>
    <t>ln</t>
    <phoneticPr fontId="7"/>
  </si>
  <si>
    <t>meas P</t>
    <phoneticPr fontId="7"/>
  </si>
  <si>
    <t>Linear regression analysis</t>
    <phoneticPr fontId="3"/>
  </si>
  <si>
    <t>Poisson dist</t>
    <phoneticPr fontId="3"/>
  </si>
  <si>
    <r>
      <t>a</t>
    </r>
    <r>
      <rPr>
        <b/>
        <vertAlign val="subscript"/>
        <sz val="11"/>
        <color theme="1"/>
        <rFont val="游ゴシック"/>
        <family val="3"/>
        <charset val="128"/>
        <scheme val="minor"/>
      </rPr>
      <t>1</t>
    </r>
    <phoneticPr fontId="3"/>
  </si>
  <si>
    <r>
      <t>a</t>
    </r>
    <r>
      <rPr>
        <b/>
        <vertAlign val="subscript"/>
        <sz val="11"/>
        <color theme="1"/>
        <rFont val="游ゴシック"/>
        <family val="3"/>
        <charset val="128"/>
        <scheme val="minor"/>
      </rPr>
      <t>2</t>
    </r>
    <phoneticPr fontId="3"/>
  </si>
  <si>
    <t>Total</t>
    <phoneticPr fontId="3"/>
  </si>
  <si>
    <r>
      <rPr>
        <b/>
        <i/>
        <sz val="12"/>
        <color theme="1"/>
        <rFont val="游ゴシック"/>
        <family val="3"/>
        <charset val="128"/>
        <scheme val="minor"/>
      </rPr>
      <t>x</t>
    </r>
    <r>
      <rPr>
        <b/>
        <vertAlign val="subscript"/>
        <sz val="12"/>
        <color theme="1"/>
        <rFont val="游ゴシック"/>
        <family val="3"/>
        <charset val="128"/>
        <scheme val="minor"/>
      </rPr>
      <t>i</t>
    </r>
    <phoneticPr fontId="3"/>
  </si>
  <si>
    <r>
      <rPr>
        <b/>
        <i/>
        <sz val="12"/>
        <color theme="1"/>
        <rFont val="游ゴシック"/>
        <family val="3"/>
        <charset val="128"/>
        <scheme val="minor"/>
      </rPr>
      <t>y</t>
    </r>
    <r>
      <rPr>
        <b/>
        <vertAlign val="subscript"/>
        <sz val="12"/>
        <color theme="1"/>
        <rFont val="游ゴシック"/>
        <family val="3"/>
        <charset val="128"/>
        <scheme val="minor"/>
      </rPr>
      <t>i</t>
    </r>
    <phoneticPr fontId="3"/>
  </si>
  <si>
    <t>Likelihood</t>
    <phoneticPr fontId="3"/>
  </si>
  <si>
    <t>Reg(Pois)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</si>
</sst>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2"/>
      <color theme="1"/>
      <name val="Calibri"/>
      <family val="2"/>
    </font>
    <font>
      <sz val="11"/>
      <color rgb="FF9C0006"/>
      <name val="游ゴシック"/>
      <family val="2"/>
      <scheme val="minor"/>
    </font>
    <font>
      <b/>
      <sz val="12"/>
      <color theme="1"/>
      <name val="Calibri"/>
      <family val="2"/>
    </font>
    <font>
      <b/>
      <vertAlign val="subscript"/>
      <sz val="12"/>
      <color theme="1"/>
      <name val="Calibri"/>
      <family val="2"/>
    </font>
    <font>
      <b/>
      <sz val="11"/>
      <color theme="1"/>
      <name val="游ゴシック"/>
      <family val="3"/>
      <charset val="128"/>
      <scheme val="minor"/>
    </font>
    <font>
      <b/>
      <vertAlign val="subscript"/>
      <sz val="11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i/>
      <sz val="12"/>
      <color theme="1"/>
      <name val="游ゴシック"/>
      <family val="3"/>
      <charset val="128"/>
      <scheme val="minor"/>
    </font>
    <font>
      <b/>
      <vertAlign val="subscript"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5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6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2" fillId="0" borderId="0" xfId="0" applyFont="1">
      <alignment vertical="center"/>
    </xf>
    <xf numFmtId="0" fontId="10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標準" xfId="0" builtinId="0"/>
    <cellStyle name="標準 3" xfId="1" xr:uid="{B54DF4F9-5AF1-48E6-ABE3-2E7D4713275B}"/>
    <cellStyle name="標準 3 2" xfId="2" xr:uid="{5EE6460C-30B8-4003-ADE7-80FC6A92AF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03103063950279"/>
          <c:y val="3.9560002916302128E-2"/>
          <c:w val="0.75747224044537631"/>
          <c:h val="0.7341020377502508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'Ex4-1 Logistic Regr'!$K$9</c:f>
              <c:strCache>
                <c:ptCount val="1"/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'Ex4-1 Logistic Regr'!$J$10:$J$90</c:f>
              <c:numCache>
                <c:formatCode>General</c:formatCode>
                <c:ptCount val="8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</c:numCache>
            </c:numRef>
          </c:xVal>
          <c:yVal>
            <c:numRef>
              <c:f>'Ex4-1 Logistic Regr'!$K$10:$K$90</c:f>
              <c:numCache>
                <c:formatCode>General</c:formatCode>
                <c:ptCount val="81"/>
                <c:pt idx="0">
                  <c:v>5.4118373087699853E-3</c:v>
                </c:pt>
                <c:pt idx="1">
                  <c:v>6.3400988716852376E-3</c:v>
                </c:pt>
                <c:pt idx="2">
                  <c:v>7.4263909825036936E-3</c:v>
                </c:pt>
                <c:pt idx="3">
                  <c:v>8.6971758208570366E-3</c:v>
                </c:pt>
                <c:pt idx="4">
                  <c:v>1.0183183141807056E-2</c:v>
                </c:pt>
                <c:pt idx="5">
                  <c:v>1.1920037959399898E-2</c:v>
                </c:pt>
                <c:pt idx="6">
                  <c:v>1.39489578786247E-2</c:v>
                </c:pt>
                <c:pt idx="7">
                  <c:v>1.6317518861091149E-2</c:v>
                </c:pt>
                <c:pt idx="8">
                  <c:v>1.908048377337641E-2</c:v>
                </c:pt>
                <c:pt idx="9">
                  <c:v>2.2300681693890094E-2</c:v>
                </c:pt>
                <c:pt idx="10">
                  <c:v>2.604991709320582E-2</c:v>
                </c:pt>
                <c:pt idx="11">
                  <c:v>3.0409876037506087E-2</c:v>
                </c:pt>
                <c:pt idx="12">
                  <c:v>3.547298086089546E-2</c:v>
                </c:pt>
                <c:pt idx="13">
                  <c:v>4.1343124751538458E-2</c:v>
                </c:pt>
                <c:pt idx="14">
                  <c:v>4.8136193076730519E-2</c:v>
                </c:pt>
                <c:pt idx="15">
                  <c:v>5.5980249198615856E-2</c:v>
                </c:pt>
                <c:pt idx="16">
                  <c:v>6.5015230023279372E-2</c:v>
                </c:pt>
                <c:pt idx="17">
                  <c:v>7.5391962938985979E-2</c:v>
                </c:pt>
                <c:pt idx="18">
                  <c:v>8.7270285417989313E-2</c:v>
                </c:pt>
                <c:pt idx="19">
                  <c:v>0.10081602819040497</c:v>
                </c:pt>
                <c:pt idx="20">
                  <c:v>0.11619662231449483</c:v>
                </c:pt>
                <c:pt idx="21">
                  <c:v>0.13357512233068664</c:v>
                </c:pt>
                <c:pt idx="22">
                  <c:v>0.15310251655620449</c:v>
                </c:pt>
                <c:pt idx="23">
                  <c:v>0.17490833541516815</c:v>
                </c:pt>
                <c:pt idx="24">
                  <c:v>0.19908977845767381</c:v>
                </c:pt>
                <c:pt idx="25">
                  <c:v>0.22569985803408676</c:v>
                </c:pt>
                <c:pt idx="26">
                  <c:v>0.2547353815279248</c:v>
                </c:pt>
                <c:pt idx="27">
                  <c:v>0.28612591927344178</c:v>
                </c:pt>
                <c:pt idx="28">
                  <c:v>0.31972516129667727</c:v>
                </c:pt>
                <c:pt idx="29">
                  <c:v>0.35530616566043666</c:v>
                </c:pt>
                <c:pt idx="30">
                  <c:v>0.39256186082557937</c:v>
                </c:pt>
                <c:pt idx="31">
                  <c:v>0.43111173376066547</c:v>
                </c:pt>
                <c:pt idx="32">
                  <c:v>0.47051492844729897</c:v>
                </c:pt>
                <c:pt idx="33">
                  <c:v>0.51028909207039397</c:v>
                </c:pt>
                <c:pt idx="34">
                  <c:v>0.54993340837807947</c:v>
                </c:pt>
                <c:pt idx="35">
                  <c:v>0.58895355290095297</c:v>
                </c:pt>
                <c:pt idx="36">
                  <c:v>0.62688596838646793</c:v>
                </c:pt>
                <c:pt idx="37">
                  <c:v>0.66331897865229172</c:v>
                </c:pt>
                <c:pt idx="38">
                  <c:v>0.69790880356144658</c:v>
                </c:pt>
                <c:pt idx="39">
                  <c:v>0.73038936763148643</c:v>
                </c:pt>
                <c:pt idx="40">
                  <c:v>0.76057571175021599</c:v>
                </c:pt>
                <c:pt idx="41">
                  <c:v>0.78836162875555948</c:v>
                </c:pt>
                <c:pt idx="42">
                  <c:v>0.81371271446828453</c:v>
                </c:pt>
                <c:pt idx="43">
                  <c:v>0.83665630339341579</c:v>
                </c:pt>
                <c:pt idx="44">
                  <c:v>0.85726976543917921</c:v>
                </c:pt>
                <c:pt idx="45">
                  <c:v>0.87566844824476875</c:v>
                </c:pt>
                <c:pt idx="46">
                  <c:v>0.89199424775401825</c:v>
                </c:pt>
                <c:pt idx="47">
                  <c:v>0.90640545782951942</c:v>
                </c:pt>
                <c:pt idx="48">
                  <c:v>0.91906824584726421</c:v>
                </c:pt>
                <c:pt idx="49">
                  <c:v>0.93014985755075674</c:v>
                </c:pt>
                <c:pt idx="50">
                  <c:v>0.93981348141815346</c:v>
                </c:pt>
                <c:pt idx="51">
                  <c:v>0.94821459603893532</c:v>
                </c:pt>
                <c:pt idx="52">
                  <c:v>0.95549857128886417</c:v>
                </c:pt>
                <c:pt idx="53">
                  <c:v>0.96179928074005816</c:v>
                </c:pt>
                <c:pt idx="54">
                  <c:v>0.96723849496217273</c:v>
                </c:pt>
                <c:pt idx="55">
                  <c:v>0.97192585194082859</c:v>
                </c:pt>
                <c:pt idx="56">
                  <c:v>0.97595923355551728</c:v>
                </c:pt>
                <c:pt idx="57">
                  <c:v>0.97942541048760878</c:v>
                </c:pt>
                <c:pt idx="58">
                  <c:v>0.98240084885892265</c:v>
                </c:pt>
                <c:pt idx="59">
                  <c:v>0.98495259873561858</c:v>
                </c:pt>
                <c:pt idx="60">
                  <c:v>0.98713920684678302</c:v>
                </c:pt>
                <c:pt idx="61">
                  <c:v>0.98901161358664869</c:v>
                </c:pt>
                <c:pt idx="62">
                  <c:v>0.99061400806311273</c:v>
                </c:pt>
                <c:pt idx="63">
                  <c:v>0.99198462523597775</c:v>
                </c:pt>
                <c:pt idx="64">
                  <c:v>0.99315647668951756</c:v>
                </c:pt>
                <c:pt idx="65">
                  <c:v>0.99415801189214781</c:v>
                </c:pt>
                <c:pt idx="66">
                  <c:v>0.9950137104195651</c:v>
                </c:pt>
                <c:pt idx="67">
                  <c:v>0.99574460797795805</c:v>
                </c:pt>
                <c:pt idx="68">
                  <c:v>0.99636876049834278</c:v>
                </c:pt>
                <c:pt idx="69">
                  <c:v>0.99690165134506858</c:v>
                </c:pt>
                <c:pt idx="70">
                  <c:v>0.99735654699201859</c:v>
                </c:pt>
                <c:pt idx="71">
                  <c:v>0.99774480651924213</c:v>
                </c:pt>
                <c:pt idx="72">
                  <c:v>0.99807615008097716</c:v>
                </c:pt>
                <c:pt idx="73">
                  <c:v>0.99835889117262566</c:v>
                </c:pt>
                <c:pt idx="74">
                  <c:v>0.99860013713524443</c:v>
                </c:pt>
                <c:pt idx="75">
                  <c:v>0.99880596191998483</c:v>
                </c:pt>
                <c:pt idx="76">
                  <c:v>0.99898155471747752</c:v>
                </c:pt>
                <c:pt idx="77">
                  <c:v>0.9991313476547995</c:v>
                </c:pt>
                <c:pt idx="78">
                  <c:v>0.99925912538539396</c:v>
                </c:pt>
                <c:pt idx="79">
                  <c:v>0.99936811905036937</c:v>
                </c:pt>
                <c:pt idx="80">
                  <c:v>0.99946108677527301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E3-4B2C-8E4C-523855BA39B3}"/>
            </c:ext>
          </c:extLst>
        </c:ser>
        <c:ser>
          <c:idx val="0"/>
          <c:order val="1"/>
          <c:spPr>
            <a:ln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'Ex4-1 Logistic Regr'!$M$11:$M$21</c:f>
              <c:numCache>
                <c:formatCode>General</c:formatCode>
                <c:ptCount val="11"/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</c:numCache>
            </c:numRef>
          </c:xVal>
          <c:yVal>
            <c:numRef>
              <c:f>'Ex4-1 Logistic Regr'!$N$11:$N$21</c:f>
              <c:numCache>
                <c:formatCode>General</c:formatCode>
                <c:ptCount val="11"/>
                <c:pt idx="1">
                  <c:v>0</c:v>
                </c:pt>
                <c:pt idx="2">
                  <c:v>0.1</c:v>
                </c:pt>
                <c:pt idx="3">
                  <c:v>0.2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0.9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E3-4B2C-8E4C-523855BA3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76064"/>
        <c:axId val="94130176"/>
      </c:scatterChart>
      <c:valAx>
        <c:axId val="93976064"/>
        <c:scaling>
          <c:orientation val="minMax"/>
          <c:max val="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ja-JP" sz="1600"/>
                </a:pPr>
                <a:r>
                  <a:rPr lang="en-US" altLang="en-US" sz="1600"/>
                  <a:t>Temperature (</a:t>
                </a:r>
                <a:r>
                  <a:rPr lang="en-US" altLang="en-US" sz="1600">
                    <a:latin typeface="游ゴシック" panose="020B0400000000000000" pitchFamily="50" charset="-128"/>
                    <a:ea typeface="游ゴシック" panose="020B0400000000000000" pitchFamily="50" charset="-128"/>
                  </a:rPr>
                  <a:t>℃</a:t>
                </a:r>
                <a:r>
                  <a:rPr lang="en-US" altLang="en-US" sz="1600"/>
                  <a:t>)</a:t>
                </a:r>
              </a:p>
            </c:rich>
          </c:tx>
          <c:layout>
            <c:manualLayout>
              <c:xMode val="edge"/>
              <c:yMode val="edge"/>
              <c:x val="0.42873896004541878"/>
              <c:y val="0.8653759752100658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94130176"/>
        <c:crosses val="autoZero"/>
        <c:crossBetween val="midCat"/>
        <c:majorUnit val="8"/>
        <c:minorUnit val="4"/>
      </c:valAx>
      <c:valAx>
        <c:axId val="941301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ja-JP" sz="1600"/>
                </a:pPr>
                <a:r>
                  <a:rPr lang="en-US" altLang="en-US" sz="1600"/>
                  <a:t>Probability</a:t>
                </a:r>
              </a:p>
            </c:rich>
          </c:tx>
          <c:layout>
            <c:manualLayout>
              <c:xMode val="edge"/>
              <c:yMode val="edge"/>
              <c:x val="2.5819444444444443E-2"/>
              <c:y val="0.2128315972222222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5875">
            <a:solidFill>
              <a:schemeClr val="tx1"/>
            </a:solidFill>
          </a:ln>
        </c:spPr>
        <c:txPr>
          <a:bodyPr/>
          <a:lstStyle/>
          <a:p>
            <a:pPr>
              <a:defRPr lang="ja-JP" sz="1400" b="1"/>
            </a:pPr>
            <a:endParaRPr lang="ja-JP"/>
          </a:p>
        </c:txPr>
        <c:crossAx val="93976064"/>
        <c:crosses val="autoZero"/>
        <c:crossBetween val="midCat"/>
        <c:majorUnit val="0.2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'Ex4-2 Poisson Regr'!$C$7</c:f>
              <c:strCache>
                <c:ptCount val="1"/>
                <c:pt idx="0">
                  <c:v>yi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'Ex4-2 Poisson Regr'!$B$8:$B$13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'Ex4-2 Poisson Regr'!$C$8:$C$13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7-4CDC-AD90-A52199A43B6E}"/>
            </c:ext>
          </c:extLst>
        </c:ser>
        <c:ser>
          <c:idx val="1"/>
          <c:order val="1"/>
          <c:tx>
            <c:strRef>
              <c:f>'Ex4-2 Poisson Regr'!$G$7</c:f>
              <c:strCache>
                <c:ptCount val="1"/>
                <c:pt idx="0">
                  <c:v>Reg(Pois)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'Ex4-2 Poisson Regr'!$B$8:$B$13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'Ex4-2 Poisson Regr'!$G$8:$G$13</c:f>
              <c:numCache>
                <c:formatCode>General</c:formatCode>
                <c:ptCount val="6"/>
                <c:pt idx="0">
                  <c:v>0.82204446479022586</c:v>
                </c:pt>
                <c:pt idx="1">
                  <c:v>4.0265579811101873</c:v>
                </c:pt>
                <c:pt idx="2">
                  <c:v>7.2310714974301487</c:v>
                </c:pt>
                <c:pt idx="3">
                  <c:v>10.43558501375011</c:v>
                </c:pt>
                <c:pt idx="4">
                  <c:v>13.640098530070073</c:v>
                </c:pt>
                <c:pt idx="5">
                  <c:v>16.844612046390033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37-4CDC-AD90-A52199A43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518895"/>
        <c:axId val="1002517647"/>
      </c:scatterChart>
      <c:valAx>
        <c:axId val="1002518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2517647"/>
        <c:crosses val="autoZero"/>
        <c:crossBetween val="midCat"/>
      </c:valAx>
      <c:valAx>
        <c:axId val="1002517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02518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546100</xdr:colOff>
      <xdr:row>1</xdr:row>
      <xdr:rowOff>63500</xdr:rowOff>
    </xdr:from>
    <xdr:to>
      <xdr:col>23</xdr:col>
      <xdr:colOff>18163</xdr:colOff>
      <xdr:row>16</xdr:row>
      <xdr:rowOff>40282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7464A5C-6078-473C-9847-D64C32C11D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158750</xdr:colOff>
      <xdr:row>1</xdr:row>
      <xdr:rowOff>184150</xdr:rowOff>
    </xdr:from>
    <xdr:to>
      <xdr:col>3</xdr:col>
      <xdr:colOff>158044</xdr:colOff>
      <xdr:row>2</xdr:row>
      <xdr:rowOff>146050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F6B7801-F871-44BB-9C3E-E9090CE1A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950" y="435610"/>
          <a:ext cx="1088954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374073</xdr:colOff>
      <xdr:row>2</xdr:row>
      <xdr:rowOff>218209</xdr:rowOff>
    </xdr:from>
    <xdr:to>
      <xdr:col>14</xdr:col>
      <xdr:colOff>242455</xdr:colOff>
      <xdr:row>14</xdr:row>
      <xdr:rowOff>24245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0DC1CD6-17AA-49D2-8F3E-57E34CE53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305F2-F40D-4477-8748-31F53E90DD0D}">
  <dimension ref="A1:N120"/>
  <sheetViews>
    <sheetView zoomScale="120" zoomScaleNormal="120" workbookViewId="0">
      <selection activeCell="O7" sqref="O7"/>
    </sheetView>
  </sheetViews>
  <sheetFormatPr defaultColWidth="8" defaultRowHeight="15.6" x14ac:dyDescent="0.45"/>
  <cols>
    <col min="1" max="1" width="6" style="3" customWidth="1"/>
    <col min="2" max="2" width="7.8984375" style="3" customWidth="1"/>
    <col min="3" max="3" width="6.3984375" style="3" customWidth="1"/>
    <col min="4" max="4" width="6" style="3" customWidth="1"/>
    <col min="5" max="5" width="6.296875" style="3" customWidth="1"/>
    <col min="6" max="6" width="8" style="3" customWidth="1"/>
    <col min="7" max="7" width="7.796875" style="3" customWidth="1"/>
    <col min="8" max="8" width="7.8984375" style="3" customWidth="1"/>
    <col min="9" max="11" width="6" style="3" customWidth="1"/>
    <col min="12" max="14" width="8" style="3"/>
    <col min="15" max="18" width="8" style="3" customWidth="1"/>
    <col min="19" max="16384" width="8" style="3"/>
  </cols>
  <sheetData>
    <row r="1" spans="1:14" s="2" customFormat="1" ht="19.8" x14ac:dyDescent="0.5">
      <c r="A1" s="1" t="s">
        <v>0</v>
      </c>
      <c r="H1" s="3"/>
      <c r="K1" s="4"/>
    </row>
    <row r="2" spans="1:14" s="2" customFormat="1" ht="19.8" x14ac:dyDescent="0.5"/>
    <row r="4" spans="1:14" x14ac:dyDescent="0.45">
      <c r="G4" s="3" t="s">
        <v>1</v>
      </c>
      <c r="H4" s="5">
        <f>SUM(G10:G109)</f>
        <v>-25.298424659538476</v>
      </c>
      <c r="I4" s="3" t="s">
        <v>2</v>
      </c>
      <c r="J4" s="5">
        <f>-2*H4</f>
        <v>50.596849319076952</v>
      </c>
    </row>
    <row r="5" spans="1:14" ht="18" x14ac:dyDescent="0.45">
      <c r="C5" s="6" t="s">
        <v>3</v>
      </c>
      <c r="D5" s="6" t="s">
        <v>4</v>
      </c>
      <c r="G5" s="3" t="s">
        <v>5</v>
      </c>
      <c r="H5" s="7">
        <f>H4*(-2)+4</f>
        <v>54.596849319076952</v>
      </c>
      <c r="L5" s="3" t="s">
        <v>6</v>
      </c>
    </row>
    <row r="6" spans="1:14" x14ac:dyDescent="0.45">
      <c r="C6" s="7">
        <v>0.31847892576473624</v>
      </c>
      <c r="D6" s="7">
        <v>-5.213740095978717</v>
      </c>
      <c r="L6" s="8">
        <v>0.5</v>
      </c>
    </row>
    <row r="7" spans="1:14" x14ac:dyDescent="0.45">
      <c r="H7" s="3" t="s">
        <v>7</v>
      </c>
      <c r="L7" s="3" t="s">
        <v>8</v>
      </c>
    </row>
    <row r="8" spans="1:14" x14ac:dyDescent="0.45">
      <c r="H8" s="5">
        <f>SUM(H10:H120)</f>
        <v>7.6909676035758157</v>
      </c>
      <c r="J8" s="3">
        <v>0.5</v>
      </c>
      <c r="L8" s="3">
        <f>LN(L6/(1-L6))</f>
        <v>0</v>
      </c>
    </row>
    <row r="9" spans="1:14" x14ac:dyDescent="0.45">
      <c r="A9" s="3" t="s">
        <v>9</v>
      </c>
      <c r="B9" s="3" t="s">
        <v>10</v>
      </c>
      <c r="C9" s="3" t="s">
        <v>11</v>
      </c>
      <c r="D9" s="3" t="s">
        <v>12</v>
      </c>
      <c r="E9" s="3" t="s">
        <v>13</v>
      </c>
      <c r="F9" s="3" t="s">
        <v>14</v>
      </c>
      <c r="G9" s="3" t="s">
        <v>16</v>
      </c>
      <c r="H9" s="3" t="s">
        <v>17</v>
      </c>
      <c r="J9" s="3" t="s">
        <v>10</v>
      </c>
      <c r="L9" s="3" t="s">
        <v>10</v>
      </c>
    </row>
    <row r="10" spans="1:14" x14ac:dyDescent="0.3">
      <c r="A10" s="9">
        <v>1</v>
      </c>
      <c r="B10" s="9">
        <v>40</v>
      </c>
      <c r="C10" s="9">
        <v>1</v>
      </c>
      <c r="D10" s="3">
        <f>$C$6*B10+$D$6</f>
        <v>7.5254169346107327</v>
      </c>
      <c r="E10" s="3">
        <f>1/(1+EXP(-D10))</f>
        <v>0.99946108677527301</v>
      </c>
      <c r="F10" s="3">
        <f>_xlfn.BINOM.DIST(C10,A10,E10,FALSE)</f>
        <v>0.99946108677527301</v>
      </c>
      <c r="G10" s="3">
        <f>IF(A10=0,"",LN(F10))</f>
        <v>-5.3905849065171167E-4</v>
      </c>
      <c r="H10" s="3">
        <f>IF(A10=0,"",(C10/A10-E10)^2)</f>
        <v>2.9042746378564217E-7</v>
      </c>
      <c r="J10" s="3">
        <v>0</v>
      </c>
      <c r="K10" s="3">
        <f>1/(1+EXP(-(J10*$C$6+$D$6)))</f>
        <v>5.4118373087699853E-3</v>
      </c>
      <c r="L10" s="8">
        <f>(L8-$D$6)/$C$6</f>
        <v>16.37075383703775</v>
      </c>
    </row>
    <row r="11" spans="1:14" x14ac:dyDescent="0.3">
      <c r="A11" s="9">
        <v>1</v>
      </c>
      <c r="B11" s="9">
        <v>40</v>
      </c>
      <c r="C11" s="9">
        <v>1</v>
      </c>
      <c r="D11" s="3">
        <f t="shared" ref="D11:D74" si="0">$C$6*B11+$D$6</f>
        <v>7.5254169346107327</v>
      </c>
      <c r="E11" s="3">
        <f>1/(1+EXP(-D11))</f>
        <v>0.99946108677527301</v>
      </c>
      <c r="F11" s="3">
        <f>_xlfn.BINOM.DIST(C11,A11,E11,FALSE)</f>
        <v>0.99946108677527301</v>
      </c>
      <c r="G11" s="3">
        <f t="shared" ref="G11:G74" si="1">IF(A11=0,"",LN(F11))</f>
        <v>-5.3905849065171167E-4</v>
      </c>
      <c r="H11" s="3">
        <f>IF(A11=0,"",(C11/A11-E11)^2)</f>
        <v>2.9042746378564217E-7</v>
      </c>
      <c r="J11" s="3">
        <f>J10+$J$8</f>
        <v>0.5</v>
      </c>
      <c r="K11" s="3">
        <f t="shared" ref="K11:K74" si="2">1/(1+EXP(-(J11*$C$6+$D$6)))</f>
        <v>6.3400988716852376E-3</v>
      </c>
    </row>
    <row r="12" spans="1:14" x14ac:dyDescent="0.3">
      <c r="A12" s="9">
        <v>1</v>
      </c>
      <c r="B12" s="9">
        <v>40</v>
      </c>
      <c r="C12" s="9">
        <v>1</v>
      </c>
      <c r="D12" s="3">
        <f t="shared" si="0"/>
        <v>7.5254169346107327</v>
      </c>
      <c r="E12" s="3">
        <f t="shared" ref="E12:E75" si="3">1/(1+EXP(-D12))</f>
        <v>0.99946108677527301</v>
      </c>
      <c r="F12" s="3">
        <f>_xlfn.BINOM.DIST(C12,A12,E12,FALSE)</f>
        <v>0.99946108677527301</v>
      </c>
      <c r="G12" s="3">
        <f t="shared" si="1"/>
        <v>-5.3905849065171167E-4</v>
      </c>
      <c r="H12" s="3">
        <f t="shared" ref="H12:H75" si="4">IF(A12=0,"",(C12/A12-E12)^2)</f>
        <v>2.9042746378564217E-7</v>
      </c>
      <c r="J12" s="3">
        <f t="shared" ref="J12:J75" si="5">J11+$J$8</f>
        <v>1</v>
      </c>
      <c r="K12" s="3">
        <f t="shared" si="2"/>
        <v>7.4263909825036936E-3</v>
      </c>
      <c r="M12" s="3">
        <v>4</v>
      </c>
      <c r="N12" s="3">
        <v>0</v>
      </c>
    </row>
    <row r="13" spans="1:14" x14ac:dyDescent="0.3">
      <c r="A13" s="9">
        <v>1</v>
      </c>
      <c r="B13" s="9">
        <v>40</v>
      </c>
      <c r="C13" s="9">
        <v>1</v>
      </c>
      <c r="D13" s="3">
        <f t="shared" si="0"/>
        <v>7.5254169346107327</v>
      </c>
      <c r="E13" s="3">
        <f t="shared" si="3"/>
        <v>0.99946108677527301</v>
      </c>
      <c r="F13" s="3">
        <f t="shared" ref="F13:F76" si="6">_xlfn.BINOM.DIST(C13,A13,E13,FALSE)</f>
        <v>0.99946108677527301</v>
      </c>
      <c r="G13" s="3">
        <f t="shared" si="1"/>
        <v>-5.3905849065171167E-4</v>
      </c>
      <c r="H13" s="3">
        <f t="shared" si="4"/>
        <v>2.9042746378564217E-7</v>
      </c>
      <c r="J13" s="3">
        <f t="shared" si="5"/>
        <v>1.5</v>
      </c>
      <c r="K13" s="3">
        <f t="shared" si="2"/>
        <v>8.6971758208570366E-3</v>
      </c>
      <c r="M13" s="3">
        <v>8</v>
      </c>
      <c r="N13" s="3">
        <v>0.1</v>
      </c>
    </row>
    <row r="14" spans="1:14" x14ac:dyDescent="0.3">
      <c r="A14" s="9">
        <v>1</v>
      </c>
      <c r="B14" s="9">
        <v>40</v>
      </c>
      <c r="C14" s="9">
        <v>1</v>
      </c>
      <c r="D14" s="3">
        <f t="shared" si="0"/>
        <v>7.5254169346107327</v>
      </c>
      <c r="E14" s="3">
        <f t="shared" si="3"/>
        <v>0.99946108677527301</v>
      </c>
      <c r="F14" s="3">
        <f t="shared" si="6"/>
        <v>0.99946108677527301</v>
      </c>
      <c r="G14" s="3">
        <f t="shared" si="1"/>
        <v>-5.3905849065171167E-4</v>
      </c>
      <c r="H14" s="3">
        <f t="shared" si="4"/>
        <v>2.9042746378564217E-7</v>
      </c>
      <c r="J14" s="3">
        <f t="shared" si="5"/>
        <v>2</v>
      </c>
      <c r="K14" s="3">
        <f t="shared" si="2"/>
        <v>1.0183183141807056E-2</v>
      </c>
      <c r="M14" s="3">
        <v>12</v>
      </c>
      <c r="N14" s="3">
        <v>0.2</v>
      </c>
    </row>
    <row r="15" spans="1:14" x14ac:dyDescent="0.3">
      <c r="A15" s="9">
        <v>1</v>
      </c>
      <c r="B15" s="9">
        <v>40</v>
      </c>
      <c r="C15" s="9">
        <v>1</v>
      </c>
      <c r="D15" s="3">
        <f t="shared" si="0"/>
        <v>7.5254169346107327</v>
      </c>
      <c r="E15" s="3">
        <f t="shared" si="3"/>
        <v>0.99946108677527301</v>
      </c>
      <c r="F15" s="3">
        <f t="shared" si="6"/>
        <v>0.99946108677527301</v>
      </c>
      <c r="G15" s="3">
        <f t="shared" si="1"/>
        <v>-5.3905849065171167E-4</v>
      </c>
      <c r="H15" s="3">
        <f t="shared" si="4"/>
        <v>2.9042746378564217E-7</v>
      </c>
      <c r="J15" s="3">
        <f t="shared" si="5"/>
        <v>2.5</v>
      </c>
      <c r="K15" s="3">
        <f t="shared" si="2"/>
        <v>1.1920037959399898E-2</v>
      </c>
      <c r="M15" s="3">
        <v>16</v>
      </c>
      <c r="N15" s="3">
        <v>0.6</v>
      </c>
    </row>
    <row r="16" spans="1:14" x14ac:dyDescent="0.3">
      <c r="A16" s="9">
        <v>1</v>
      </c>
      <c r="B16" s="9">
        <v>40</v>
      </c>
      <c r="C16" s="9">
        <v>1</v>
      </c>
      <c r="D16" s="3">
        <f t="shared" si="0"/>
        <v>7.5254169346107327</v>
      </c>
      <c r="E16" s="3">
        <f t="shared" si="3"/>
        <v>0.99946108677527301</v>
      </c>
      <c r="F16" s="3">
        <f t="shared" si="6"/>
        <v>0.99946108677527301</v>
      </c>
      <c r="G16" s="3">
        <f t="shared" si="1"/>
        <v>-5.3905849065171167E-4</v>
      </c>
      <c r="H16" s="3">
        <f t="shared" si="4"/>
        <v>2.9042746378564217E-7</v>
      </c>
      <c r="J16" s="3">
        <f t="shared" si="5"/>
        <v>3</v>
      </c>
      <c r="K16" s="3">
        <f t="shared" si="2"/>
        <v>1.39489578786247E-2</v>
      </c>
      <c r="M16" s="3">
        <v>20</v>
      </c>
      <c r="N16" s="3">
        <v>0.8</v>
      </c>
    </row>
    <row r="17" spans="1:14" x14ac:dyDescent="0.3">
      <c r="A17" s="9">
        <v>1</v>
      </c>
      <c r="B17" s="9">
        <v>40</v>
      </c>
      <c r="C17" s="9">
        <v>1</v>
      </c>
      <c r="D17" s="3">
        <f t="shared" si="0"/>
        <v>7.5254169346107327</v>
      </c>
      <c r="E17" s="3">
        <f t="shared" si="3"/>
        <v>0.99946108677527301</v>
      </c>
      <c r="F17" s="3">
        <f t="shared" si="6"/>
        <v>0.99946108677527301</v>
      </c>
      <c r="G17" s="3">
        <f t="shared" si="1"/>
        <v>-5.3905849065171167E-4</v>
      </c>
      <c r="H17" s="3">
        <f t="shared" si="4"/>
        <v>2.9042746378564217E-7</v>
      </c>
      <c r="J17" s="3">
        <f t="shared" si="5"/>
        <v>3.5</v>
      </c>
      <c r="K17" s="3">
        <f t="shared" si="2"/>
        <v>1.6317518861091149E-2</v>
      </c>
      <c r="M17" s="3">
        <v>24</v>
      </c>
      <c r="N17" s="3">
        <v>0.9</v>
      </c>
    </row>
    <row r="18" spans="1:14" x14ac:dyDescent="0.3">
      <c r="A18" s="9">
        <v>1</v>
      </c>
      <c r="B18" s="9">
        <v>40</v>
      </c>
      <c r="C18" s="9">
        <v>1</v>
      </c>
      <c r="D18" s="3">
        <f t="shared" si="0"/>
        <v>7.5254169346107327</v>
      </c>
      <c r="E18" s="3">
        <f t="shared" si="3"/>
        <v>0.99946108677527301</v>
      </c>
      <c r="F18" s="3">
        <f t="shared" si="6"/>
        <v>0.99946108677527301</v>
      </c>
      <c r="G18" s="3">
        <f t="shared" si="1"/>
        <v>-5.3905849065171167E-4</v>
      </c>
      <c r="H18" s="3">
        <f t="shared" si="4"/>
        <v>2.9042746378564217E-7</v>
      </c>
      <c r="J18" s="3">
        <f t="shared" si="5"/>
        <v>4</v>
      </c>
      <c r="K18" s="3">
        <f t="shared" si="2"/>
        <v>1.908048377337641E-2</v>
      </c>
      <c r="M18" s="3">
        <v>28</v>
      </c>
      <c r="N18" s="3">
        <v>0.9</v>
      </c>
    </row>
    <row r="19" spans="1:14" x14ac:dyDescent="0.3">
      <c r="A19" s="9">
        <v>1</v>
      </c>
      <c r="B19" s="9">
        <v>40</v>
      </c>
      <c r="C19" s="9">
        <v>1</v>
      </c>
      <c r="D19" s="3">
        <f t="shared" si="0"/>
        <v>7.5254169346107327</v>
      </c>
      <c r="E19" s="3">
        <f t="shared" si="3"/>
        <v>0.99946108677527301</v>
      </c>
      <c r="F19" s="3">
        <f t="shared" si="6"/>
        <v>0.99946108677527301</v>
      </c>
      <c r="G19" s="3">
        <f t="shared" si="1"/>
        <v>-5.3905849065171167E-4</v>
      </c>
      <c r="H19" s="3">
        <f t="shared" si="4"/>
        <v>2.9042746378564217E-7</v>
      </c>
      <c r="J19" s="3">
        <f t="shared" si="5"/>
        <v>4.5</v>
      </c>
      <c r="K19" s="3">
        <f t="shared" si="2"/>
        <v>2.2300681693890094E-2</v>
      </c>
      <c r="M19" s="3">
        <v>32</v>
      </c>
      <c r="N19" s="3">
        <v>1</v>
      </c>
    </row>
    <row r="20" spans="1:14" x14ac:dyDescent="0.3">
      <c r="A20" s="9">
        <v>1</v>
      </c>
      <c r="B20" s="9">
        <v>36</v>
      </c>
      <c r="C20" s="9">
        <v>1</v>
      </c>
      <c r="D20" s="3">
        <f>$C$6*B20+$D$6</f>
        <v>6.2515012315517877</v>
      </c>
      <c r="E20" s="3">
        <f>1/(1+EXP(-D20))</f>
        <v>0.99807615008097716</v>
      </c>
      <c r="F20" s="3">
        <f t="shared" si="6"/>
        <v>0.99807615008097716</v>
      </c>
      <c r="G20" s="3">
        <f t="shared" si="1"/>
        <v>-1.9257028952251128E-3</v>
      </c>
      <c r="H20" s="3">
        <f t="shared" si="4"/>
        <v>3.7011985109241698E-6</v>
      </c>
      <c r="J20" s="3">
        <f t="shared" si="5"/>
        <v>5</v>
      </c>
      <c r="K20" s="3">
        <f t="shared" si="2"/>
        <v>2.604991709320582E-2</v>
      </c>
      <c r="M20" s="3">
        <v>36</v>
      </c>
      <c r="N20" s="3">
        <v>1</v>
      </c>
    </row>
    <row r="21" spans="1:14" x14ac:dyDescent="0.3">
      <c r="A21" s="9">
        <v>1</v>
      </c>
      <c r="B21" s="9">
        <v>36</v>
      </c>
      <c r="C21" s="9">
        <v>1</v>
      </c>
      <c r="D21" s="3">
        <f t="shared" si="0"/>
        <v>6.2515012315517877</v>
      </c>
      <c r="E21" s="3">
        <f t="shared" si="3"/>
        <v>0.99807615008097716</v>
      </c>
      <c r="F21" s="3">
        <f t="shared" si="6"/>
        <v>0.99807615008097716</v>
      </c>
      <c r="G21" s="3">
        <f t="shared" si="1"/>
        <v>-1.9257028952251128E-3</v>
      </c>
      <c r="H21" s="3">
        <f t="shared" si="4"/>
        <v>3.7011985109241698E-6</v>
      </c>
      <c r="J21" s="3">
        <f t="shared" si="5"/>
        <v>5.5</v>
      </c>
      <c r="K21" s="3">
        <f t="shared" si="2"/>
        <v>3.0409876037506087E-2</v>
      </c>
      <c r="M21" s="3">
        <v>40</v>
      </c>
      <c r="N21" s="3">
        <v>1</v>
      </c>
    </row>
    <row r="22" spans="1:14" x14ac:dyDescent="0.3">
      <c r="A22" s="9">
        <v>1</v>
      </c>
      <c r="B22" s="9">
        <v>36</v>
      </c>
      <c r="C22" s="9">
        <v>1</v>
      </c>
      <c r="D22" s="3">
        <f t="shared" si="0"/>
        <v>6.2515012315517877</v>
      </c>
      <c r="E22" s="3">
        <f t="shared" si="3"/>
        <v>0.99807615008097716</v>
      </c>
      <c r="F22" s="3">
        <f t="shared" si="6"/>
        <v>0.99807615008097716</v>
      </c>
      <c r="G22" s="3">
        <f t="shared" si="1"/>
        <v>-1.9257028952251128E-3</v>
      </c>
      <c r="H22" s="3">
        <f t="shared" si="4"/>
        <v>3.7011985109241698E-6</v>
      </c>
      <c r="J22" s="3">
        <f t="shared" si="5"/>
        <v>6</v>
      </c>
      <c r="K22" s="3">
        <f t="shared" si="2"/>
        <v>3.547298086089546E-2</v>
      </c>
    </row>
    <row r="23" spans="1:14" x14ac:dyDescent="0.3">
      <c r="A23" s="9">
        <v>1</v>
      </c>
      <c r="B23" s="9">
        <v>36</v>
      </c>
      <c r="C23" s="9">
        <v>1</v>
      </c>
      <c r="D23" s="3">
        <f t="shared" si="0"/>
        <v>6.2515012315517877</v>
      </c>
      <c r="E23" s="3">
        <f t="shared" si="3"/>
        <v>0.99807615008097716</v>
      </c>
      <c r="F23" s="3">
        <f t="shared" si="6"/>
        <v>0.99807615008097716</v>
      </c>
      <c r="G23" s="3">
        <f t="shared" si="1"/>
        <v>-1.9257028952251128E-3</v>
      </c>
      <c r="H23" s="3">
        <f t="shared" si="4"/>
        <v>3.7011985109241698E-6</v>
      </c>
      <c r="J23" s="3">
        <f t="shared" si="5"/>
        <v>6.5</v>
      </c>
      <c r="K23" s="3">
        <f t="shared" si="2"/>
        <v>4.1343124751538458E-2</v>
      </c>
    </row>
    <row r="24" spans="1:14" x14ac:dyDescent="0.3">
      <c r="A24" s="9">
        <v>1</v>
      </c>
      <c r="B24" s="9">
        <v>36</v>
      </c>
      <c r="C24" s="9">
        <v>1</v>
      </c>
      <c r="D24" s="3">
        <f t="shared" si="0"/>
        <v>6.2515012315517877</v>
      </c>
      <c r="E24" s="3">
        <f t="shared" si="3"/>
        <v>0.99807615008097716</v>
      </c>
      <c r="F24" s="3">
        <f t="shared" si="6"/>
        <v>0.99807615008097716</v>
      </c>
      <c r="G24" s="3">
        <f t="shared" si="1"/>
        <v>-1.9257028952251128E-3</v>
      </c>
      <c r="H24" s="3">
        <f t="shared" si="4"/>
        <v>3.7011985109241698E-6</v>
      </c>
      <c r="J24" s="3">
        <f t="shared" si="5"/>
        <v>7</v>
      </c>
      <c r="K24" s="3">
        <f t="shared" si="2"/>
        <v>4.8136193076730519E-2</v>
      </c>
    </row>
    <row r="25" spans="1:14" x14ac:dyDescent="0.3">
      <c r="A25" s="9">
        <v>1</v>
      </c>
      <c r="B25" s="9">
        <v>36</v>
      </c>
      <c r="C25" s="9">
        <v>1</v>
      </c>
      <c r="D25" s="3">
        <f t="shared" si="0"/>
        <v>6.2515012315517877</v>
      </c>
      <c r="E25" s="3">
        <f t="shared" si="3"/>
        <v>0.99807615008097716</v>
      </c>
      <c r="F25" s="3">
        <f>_xlfn.BINOM.DIST(C25,A25,E25,FALSE)</f>
        <v>0.99807615008097716</v>
      </c>
      <c r="G25" s="3">
        <f t="shared" si="1"/>
        <v>-1.9257028952251128E-3</v>
      </c>
      <c r="H25" s="3">
        <f t="shared" si="4"/>
        <v>3.7011985109241698E-6</v>
      </c>
      <c r="J25" s="3">
        <f t="shared" si="5"/>
        <v>7.5</v>
      </c>
      <c r="K25" s="3">
        <f t="shared" si="2"/>
        <v>5.5980249198615856E-2</v>
      </c>
    </row>
    <row r="26" spans="1:14" x14ac:dyDescent="0.3">
      <c r="A26" s="9">
        <v>1</v>
      </c>
      <c r="B26" s="9">
        <v>36</v>
      </c>
      <c r="C26" s="9">
        <v>1</v>
      </c>
      <c r="D26" s="3">
        <f t="shared" si="0"/>
        <v>6.2515012315517877</v>
      </c>
      <c r="E26" s="3">
        <f t="shared" si="3"/>
        <v>0.99807615008097716</v>
      </c>
      <c r="F26" s="3">
        <f t="shared" si="6"/>
        <v>0.99807615008097716</v>
      </c>
      <c r="G26" s="3">
        <f t="shared" si="1"/>
        <v>-1.9257028952251128E-3</v>
      </c>
      <c r="H26" s="3">
        <f t="shared" si="4"/>
        <v>3.7011985109241698E-6</v>
      </c>
      <c r="J26" s="3">
        <f t="shared" si="5"/>
        <v>8</v>
      </c>
      <c r="K26" s="3">
        <f t="shared" si="2"/>
        <v>6.5015230023279372E-2</v>
      </c>
    </row>
    <row r="27" spans="1:14" x14ac:dyDescent="0.3">
      <c r="A27" s="9">
        <v>1</v>
      </c>
      <c r="B27" s="9">
        <v>36</v>
      </c>
      <c r="C27" s="9">
        <v>1</v>
      </c>
      <c r="D27" s="3">
        <f t="shared" si="0"/>
        <v>6.2515012315517877</v>
      </c>
      <c r="E27" s="3">
        <f t="shared" si="3"/>
        <v>0.99807615008097716</v>
      </c>
      <c r="F27" s="3">
        <f t="shared" si="6"/>
        <v>0.99807615008097716</v>
      </c>
      <c r="G27" s="3">
        <f t="shared" si="1"/>
        <v>-1.9257028952251128E-3</v>
      </c>
      <c r="H27" s="3">
        <f t="shared" si="4"/>
        <v>3.7011985109241698E-6</v>
      </c>
      <c r="J27" s="3">
        <f t="shared" si="5"/>
        <v>8.5</v>
      </c>
      <c r="K27" s="3">
        <f t="shared" si="2"/>
        <v>7.5391962938985979E-2</v>
      </c>
    </row>
    <row r="28" spans="1:14" x14ac:dyDescent="0.3">
      <c r="A28" s="9">
        <v>1</v>
      </c>
      <c r="B28" s="9">
        <v>36</v>
      </c>
      <c r="C28" s="9">
        <v>1</v>
      </c>
      <c r="D28" s="3">
        <f t="shared" si="0"/>
        <v>6.2515012315517877</v>
      </c>
      <c r="E28" s="3">
        <f t="shared" si="3"/>
        <v>0.99807615008097716</v>
      </c>
      <c r="F28" s="3">
        <f t="shared" si="6"/>
        <v>0.99807615008097716</v>
      </c>
      <c r="G28" s="3">
        <f t="shared" si="1"/>
        <v>-1.9257028952251128E-3</v>
      </c>
      <c r="H28" s="3">
        <f t="shared" si="4"/>
        <v>3.7011985109241698E-6</v>
      </c>
      <c r="J28" s="3">
        <f t="shared" si="5"/>
        <v>9</v>
      </c>
      <c r="K28" s="3">
        <f t="shared" si="2"/>
        <v>8.7270285417989313E-2</v>
      </c>
    </row>
    <row r="29" spans="1:14" x14ac:dyDescent="0.3">
      <c r="A29" s="9">
        <v>1</v>
      </c>
      <c r="B29" s="9">
        <v>36</v>
      </c>
      <c r="C29" s="9">
        <v>1</v>
      </c>
      <c r="D29" s="3">
        <f t="shared" si="0"/>
        <v>6.2515012315517877</v>
      </c>
      <c r="E29" s="3">
        <f t="shared" si="3"/>
        <v>0.99807615008097716</v>
      </c>
      <c r="F29" s="3">
        <f t="shared" si="6"/>
        <v>0.99807615008097716</v>
      </c>
      <c r="G29" s="3">
        <f t="shared" si="1"/>
        <v>-1.9257028952251128E-3</v>
      </c>
      <c r="H29" s="3">
        <f t="shared" si="4"/>
        <v>3.7011985109241698E-6</v>
      </c>
      <c r="J29" s="3">
        <f t="shared" si="5"/>
        <v>9.5</v>
      </c>
      <c r="K29" s="3">
        <f t="shared" si="2"/>
        <v>0.10081602819040497</v>
      </c>
    </row>
    <row r="30" spans="1:14" x14ac:dyDescent="0.3">
      <c r="A30" s="9">
        <v>1</v>
      </c>
      <c r="B30" s="9">
        <v>32</v>
      </c>
      <c r="C30" s="9">
        <v>1</v>
      </c>
      <c r="D30" s="3">
        <f t="shared" si="0"/>
        <v>4.9775855284928427</v>
      </c>
      <c r="E30" s="3">
        <f t="shared" si="3"/>
        <v>0.99315647668951756</v>
      </c>
      <c r="F30" s="3">
        <f t="shared" si="6"/>
        <v>0.99315647668951756</v>
      </c>
      <c r="G30" s="3">
        <f t="shared" si="1"/>
        <v>-6.8670476035969305E-3</v>
      </c>
      <c r="H30" s="3">
        <f t="shared" si="4"/>
        <v>4.6833811301116474E-5</v>
      </c>
      <c r="J30" s="3">
        <f t="shared" si="5"/>
        <v>10</v>
      </c>
      <c r="K30" s="3">
        <f t="shared" si="2"/>
        <v>0.11619662231449483</v>
      </c>
    </row>
    <row r="31" spans="1:14" x14ac:dyDescent="0.3">
      <c r="A31" s="9">
        <v>1</v>
      </c>
      <c r="B31" s="9">
        <v>32</v>
      </c>
      <c r="C31" s="9">
        <v>1</v>
      </c>
      <c r="D31" s="3">
        <f>$C$6*B31+$D$6</f>
        <v>4.9775855284928427</v>
      </c>
      <c r="E31" s="3">
        <f t="shared" si="3"/>
        <v>0.99315647668951756</v>
      </c>
      <c r="F31" s="3">
        <f t="shared" si="6"/>
        <v>0.99315647668951756</v>
      </c>
      <c r="G31" s="3">
        <f t="shared" si="1"/>
        <v>-6.8670476035969305E-3</v>
      </c>
      <c r="H31" s="3">
        <f t="shared" si="4"/>
        <v>4.6833811301116474E-5</v>
      </c>
      <c r="J31" s="3">
        <f t="shared" si="5"/>
        <v>10.5</v>
      </c>
      <c r="K31" s="3">
        <f t="shared" si="2"/>
        <v>0.13357512233068664</v>
      </c>
    </row>
    <row r="32" spans="1:14" x14ac:dyDescent="0.3">
      <c r="A32" s="9">
        <v>1</v>
      </c>
      <c r="B32" s="9">
        <v>32</v>
      </c>
      <c r="C32" s="9">
        <v>1</v>
      </c>
      <c r="D32" s="3">
        <f t="shared" si="0"/>
        <v>4.9775855284928427</v>
      </c>
      <c r="E32" s="3">
        <f t="shared" si="3"/>
        <v>0.99315647668951756</v>
      </c>
      <c r="F32" s="3">
        <f t="shared" si="6"/>
        <v>0.99315647668951756</v>
      </c>
      <c r="G32" s="3">
        <f t="shared" si="1"/>
        <v>-6.8670476035969305E-3</v>
      </c>
      <c r="H32" s="3">
        <f t="shared" si="4"/>
        <v>4.6833811301116474E-5</v>
      </c>
      <c r="J32" s="3">
        <f t="shared" si="5"/>
        <v>11</v>
      </c>
      <c r="K32" s="3">
        <f t="shared" si="2"/>
        <v>0.15310251655620449</v>
      </c>
    </row>
    <row r="33" spans="1:11" x14ac:dyDescent="0.3">
      <c r="A33" s="9">
        <v>1</v>
      </c>
      <c r="B33" s="9">
        <v>32</v>
      </c>
      <c r="C33" s="9">
        <v>1</v>
      </c>
      <c r="D33" s="3">
        <f t="shared" si="0"/>
        <v>4.9775855284928427</v>
      </c>
      <c r="E33" s="3">
        <f t="shared" si="3"/>
        <v>0.99315647668951756</v>
      </c>
      <c r="F33" s="3">
        <f t="shared" si="6"/>
        <v>0.99315647668951756</v>
      </c>
      <c r="G33" s="3">
        <f t="shared" si="1"/>
        <v>-6.8670476035969305E-3</v>
      </c>
      <c r="H33" s="3">
        <f t="shared" si="4"/>
        <v>4.6833811301116474E-5</v>
      </c>
      <c r="J33" s="3">
        <f t="shared" si="5"/>
        <v>11.5</v>
      </c>
      <c r="K33" s="3">
        <f t="shared" si="2"/>
        <v>0.17490833541516815</v>
      </c>
    </row>
    <row r="34" spans="1:11" x14ac:dyDescent="0.3">
      <c r="A34" s="9">
        <v>1</v>
      </c>
      <c r="B34" s="9">
        <v>32</v>
      </c>
      <c r="C34" s="9">
        <v>1</v>
      </c>
      <c r="D34" s="3">
        <f t="shared" si="0"/>
        <v>4.9775855284928427</v>
      </c>
      <c r="E34" s="3">
        <f t="shared" si="3"/>
        <v>0.99315647668951756</v>
      </c>
      <c r="F34" s="3">
        <f t="shared" si="6"/>
        <v>0.99315647668951756</v>
      </c>
      <c r="G34" s="3">
        <f t="shared" si="1"/>
        <v>-6.8670476035969305E-3</v>
      </c>
      <c r="H34" s="3">
        <f t="shared" si="4"/>
        <v>4.6833811301116474E-5</v>
      </c>
      <c r="J34" s="3">
        <f t="shared" si="5"/>
        <v>12</v>
      </c>
      <c r="K34" s="3">
        <f t="shared" si="2"/>
        <v>0.19908977845767381</v>
      </c>
    </row>
    <row r="35" spans="1:11" x14ac:dyDescent="0.3">
      <c r="A35" s="9">
        <v>1</v>
      </c>
      <c r="B35" s="9">
        <v>32</v>
      </c>
      <c r="C35" s="9">
        <v>1</v>
      </c>
      <c r="D35" s="3">
        <f t="shared" si="0"/>
        <v>4.9775855284928427</v>
      </c>
      <c r="E35" s="3">
        <f t="shared" si="3"/>
        <v>0.99315647668951756</v>
      </c>
      <c r="F35" s="3">
        <f t="shared" si="6"/>
        <v>0.99315647668951756</v>
      </c>
      <c r="G35" s="3">
        <f t="shared" si="1"/>
        <v>-6.8670476035969305E-3</v>
      </c>
      <c r="H35" s="3">
        <f t="shared" si="4"/>
        <v>4.6833811301116474E-5</v>
      </c>
      <c r="J35" s="3">
        <f t="shared" si="5"/>
        <v>12.5</v>
      </c>
      <c r="K35" s="3">
        <f t="shared" si="2"/>
        <v>0.22569985803408676</v>
      </c>
    </row>
    <row r="36" spans="1:11" x14ac:dyDescent="0.3">
      <c r="A36" s="9">
        <v>1</v>
      </c>
      <c r="B36" s="9">
        <v>32</v>
      </c>
      <c r="C36" s="9">
        <v>1</v>
      </c>
      <c r="D36" s="3">
        <f t="shared" si="0"/>
        <v>4.9775855284928427</v>
      </c>
      <c r="E36" s="3">
        <f t="shared" si="3"/>
        <v>0.99315647668951756</v>
      </c>
      <c r="F36" s="3">
        <f t="shared" si="6"/>
        <v>0.99315647668951756</v>
      </c>
      <c r="G36" s="3">
        <f t="shared" si="1"/>
        <v>-6.8670476035969305E-3</v>
      </c>
      <c r="H36" s="3">
        <f t="shared" si="4"/>
        <v>4.6833811301116474E-5</v>
      </c>
      <c r="J36" s="3">
        <f t="shared" si="5"/>
        <v>13</v>
      </c>
      <c r="K36" s="3">
        <f t="shared" si="2"/>
        <v>0.2547353815279248</v>
      </c>
    </row>
    <row r="37" spans="1:11" x14ac:dyDescent="0.3">
      <c r="A37" s="9">
        <v>1</v>
      </c>
      <c r="B37" s="9">
        <v>32</v>
      </c>
      <c r="C37" s="9">
        <v>1</v>
      </c>
      <c r="D37" s="3">
        <f t="shared" si="0"/>
        <v>4.9775855284928427</v>
      </c>
      <c r="E37" s="3">
        <f t="shared" si="3"/>
        <v>0.99315647668951756</v>
      </c>
      <c r="F37" s="3">
        <f t="shared" si="6"/>
        <v>0.99315647668951756</v>
      </c>
      <c r="G37" s="3">
        <f t="shared" si="1"/>
        <v>-6.8670476035969305E-3</v>
      </c>
      <c r="H37" s="3">
        <f t="shared" si="4"/>
        <v>4.6833811301116474E-5</v>
      </c>
      <c r="J37" s="3">
        <f t="shared" si="5"/>
        <v>13.5</v>
      </c>
      <c r="K37" s="3">
        <f t="shared" si="2"/>
        <v>0.28612591927344178</v>
      </c>
    </row>
    <row r="38" spans="1:11" x14ac:dyDescent="0.3">
      <c r="A38" s="9">
        <v>1</v>
      </c>
      <c r="B38" s="9">
        <v>32</v>
      </c>
      <c r="C38" s="9">
        <v>1</v>
      </c>
      <c r="D38" s="3">
        <f t="shared" si="0"/>
        <v>4.9775855284928427</v>
      </c>
      <c r="E38" s="3">
        <f t="shared" si="3"/>
        <v>0.99315647668951756</v>
      </c>
      <c r="F38" s="3">
        <f t="shared" si="6"/>
        <v>0.99315647668951756</v>
      </c>
      <c r="G38" s="3">
        <f t="shared" si="1"/>
        <v>-6.8670476035969305E-3</v>
      </c>
      <c r="H38" s="3">
        <f t="shared" si="4"/>
        <v>4.6833811301116474E-5</v>
      </c>
      <c r="J38" s="3">
        <f t="shared" si="5"/>
        <v>14</v>
      </c>
      <c r="K38" s="3">
        <f t="shared" si="2"/>
        <v>0.31972516129667727</v>
      </c>
    </row>
    <row r="39" spans="1:11" x14ac:dyDescent="0.3">
      <c r="A39" s="9">
        <v>1</v>
      </c>
      <c r="B39" s="9">
        <v>32</v>
      </c>
      <c r="C39" s="9">
        <v>1</v>
      </c>
      <c r="D39" s="3">
        <f t="shared" si="0"/>
        <v>4.9775855284928427</v>
      </c>
      <c r="E39" s="3">
        <f t="shared" si="3"/>
        <v>0.99315647668951756</v>
      </c>
      <c r="F39" s="3">
        <f t="shared" si="6"/>
        <v>0.99315647668951756</v>
      </c>
      <c r="G39" s="3">
        <f t="shared" si="1"/>
        <v>-6.8670476035969305E-3</v>
      </c>
      <c r="H39" s="3">
        <f t="shared" si="4"/>
        <v>4.6833811301116474E-5</v>
      </c>
      <c r="J39" s="3">
        <f t="shared" si="5"/>
        <v>14.5</v>
      </c>
      <c r="K39" s="3">
        <f t="shared" si="2"/>
        <v>0.35530616566043666</v>
      </c>
    </row>
    <row r="40" spans="1:11" x14ac:dyDescent="0.3">
      <c r="A40" s="9">
        <v>1</v>
      </c>
      <c r="B40" s="9">
        <v>28</v>
      </c>
      <c r="C40" s="9">
        <v>0</v>
      </c>
      <c r="D40" s="3">
        <f t="shared" si="0"/>
        <v>3.7036698254338978</v>
      </c>
      <c r="E40" s="3">
        <f t="shared" si="3"/>
        <v>0.97595923355551728</v>
      </c>
      <c r="F40" s="3">
        <f>_xlfn.BINOM.DIST(C40,A40,E40,FALSE)</f>
        <v>2.4040766444482723E-2</v>
      </c>
      <c r="G40" s="3">
        <f t="shared" si="1"/>
        <v>-3.7280042877733219</v>
      </c>
      <c r="H40" s="3">
        <f t="shared" si="4"/>
        <v>0.95249642556227276</v>
      </c>
      <c r="J40" s="3">
        <f t="shared" si="5"/>
        <v>15</v>
      </c>
      <c r="K40" s="3">
        <f t="shared" si="2"/>
        <v>0.39256186082557937</v>
      </c>
    </row>
    <row r="41" spans="1:11" x14ac:dyDescent="0.3">
      <c r="A41" s="9">
        <v>1</v>
      </c>
      <c r="B41" s="9">
        <v>28</v>
      </c>
      <c r="C41" s="9">
        <v>1</v>
      </c>
      <c r="D41" s="3">
        <f t="shared" si="0"/>
        <v>3.7036698254338978</v>
      </c>
      <c r="E41" s="3">
        <f t="shared" si="3"/>
        <v>0.97595923355551728</v>
      </c>
      <c r="F41" s="3">
        <f t="shared" si="6"/>
        <v>0.97595923355551728</v>
      </c>
      <c r="G41" s="3">
        <f t="shared" si="1"/>
        <v>-2.433446233942485E-2</v>
      </c>
      <c r="H41" s="3">
        <f t="shared" si="4"/>
        <v>5.7795845123816635E-4</v>
      </c>
      <c r="J41" s="3">
        <f t="shared" si="5"/>
        <v>15.5</v>
      </c>
      <c r="K41" s="3">
        <f t="shared" si="2"/>
        <v>0.43111173376066547</v>
      </c>
    </row>
    <row r="42" spans="1:11" x14ac:dyDescent="0.3">
      <c r="A42" s="9">
        <v>1</v>
      </c>
      <c r="B42" s="9">
        <v>28</v>
      </c>
      <c r="C42" s="9">
        <v>1</v>
      </c>
      <c r="D42" s="3">
        <f t="shared" si="0"/>
        <v>3.7036698254338978</v>
      </c>
      <c r="E42" s="3">
        <f t="shared" si="3"/>
        <v>0.97595923355551728</v>
      </c>
      <c r="F42" s="3">
        <f t="shared" si="6"/>
        <v>0.97595923355551728</v>
      </c>
      <c r="G42" s="3">
        <f t="shared" si="1"/>
        <v>-2.433446233942485E-2</v>
      </c>
      <c r="H42" s="3">
        <f t="shared" si="4"/>
        <v>5.7795845123816635E-4</v>
      </c>
      <c r="J42" s="3">
        <f t="shared" si="5"/>
        <v>16</v>
      </c>
      <c r="K42" s="3">
        <f t="shared" si="2"/>
        <v>0.47051492844729897</v>
      </c>
    </row>
    <row r="43" spans="1:11" x14ac:dyDescent="0.3">
      <c r="A43" s="9">
        <v>1</v>
      </c>
      <c r="B43" s="9">
        <v>28</v>
      </c>
      <c r="C43" s="9">
        <v>1</v>
      </c>
      <c r="D43" s="3">
        <f t="shared" si="0"/>
        <v>3.7036698254338978</v>
      </c>
      <c r="E43" s="3">
        <f t="shared" si="3"/>
        <v>0.97595923355551728</v>
      </c>
      <c r="F43" s="3">
        <f t="shared" si="6"/>
        <v>0.97595923355551728</v>
      </c>
      <c r="G43" s="3">
        <f t="shared" si="1"/>
        <v>-2.433446233942485E-2</v>
      </c>
      <c r="H43" s="3">
        <f t="shared" si="4"/>
        <v>5.7795845123816635E-4</v>
      </c>
      <c r="J43" s="3">
        <f t="shared" si="5"/>
        <v>16.5</v>
      </c>
      <c r="K43" s="3">
        <f t="shared" si="2"/>
        <v>0.51028909207039397</v>
      </c>
    </row>
    <row r="44" spans="1:11" x14ac:dyDescent="0.3">
      <c r="A44" s="9">
        <v>1</v>
      </c>
      <c r="B44" s="9">
        <v>28</v>
      </c>
      <c r="C44" s="9">
        <v>1</v>
      </c>
      <c r="D44" s="3">
        <f t="shared" si="0"/>
        <v>3.7036698254338978</v>
      </c>
      <c r="E44" s="3">
        <f t="shared" si="3"/>
        <v>0.97595923355551728</v>
      </c>
      <c r="F44" s="3">
        <f t="shared" si="6"/>
        <v>0.97595923355551728</v>
      </c>
      <c r="G44" s="3">
        <f t="shared" si="1"/>
        <v>-2.433446233942485E-2</v>
      </c>
      <c r="H44" s="3">
        <f t="shared" si="4"/>
        <v>5.7795845123816635E-4</v>
      </c>
      <c r="J44" s="3">
        <f t="shared" si="5"/>
        <v>17</v>
      </c>
      <c r="K44" s="3">
        <f t="shared" si="2"/>
        <v>0.54993340837807947</v>
      </c>
    </row>
    <row r="45" spans="1:11" x14ac:dyDescent="0.3">
      <c r="A45" s="9">
        <v>1</v>
      </c>
      <c r="B45" s="9">
        <v>28</v>
      </c>
      <c r="C45" s="9">
        <v>1</v>
      </c>
      <c r="D45" s="3">
        <f t="shared" si="0"/>
        <v>3.7036698254338978</v>
      </c>
      <c r="E45" s="3">
        <f t="shared" si="3"/>
        <v>0.97595923355551728</v>
      </c>
      <c r="F45" s="3">
        <f t="shared" si="6"/>
        <v>0.97595923355551728</v>
      </c>
      <c r="G45" s="3">
        <f t="shared" si="1"/>
        <v>-2.433446233942485E-2</v>
      </c>
      <c r="H45" s="3">
        <f t="shared" si="4"/>
        <v>5.7795845123816635E-4</v>
      </c>
      <c r="J45" s="3">
        <f t="shared" si="5"/>
        <v>17.5</v>
      </c>
      <c r="K45" s="3">
        <f t="shared" si="2"/>
        <v>0.58895355290095297</v>
      </c>
    </row>
    <row r="46" spans="1:11" x14ac:dyDescent="0.3">
      <c r="A46" s="9">
        <v>1</v>
      </c>
      <c r="B46" s="9">
        <v>28</v>
      </c>
      <c r="C46" s="9">
        <v>1</v>
      </c>
      <c r="D46" s="3">
        <f t="shared" si="0"/>
        <v>3.7036698254338978</v>
      </c>
      <c r="E46" s="3">
        <f t="shared" si="3"/>
        <v>0.97595923355551728</v>
      </c>
      <c r="F46" s="3">
        <f t="shared" si="6"/>
        <v>0.97595923355551728</v>
      </c>
      <c r="G46" s="3">
        <f t="shared" si="1"/>
        <v>-2.433446233942485E-2</v>
      </c>
      <c r="H46" s="3">
        <f t="shared" si="4"/>
        <v>5.7795845123816635E-4</v>
      </c>
      <c r="J46" s="3">
        <f t="shared" si="5"/>
        <v>18</v>
      </c>
      <c r="K46" s="3">
        <f t="shared" si="2"/>
        <v>0.62688596838646793</v>
      </c>
    </row>
    <row r="47" spans="1:11" x14ac:dyDescent="0.3">
      <c r="A47" s="9">
        <v>1</v>
      </c>
      <c r="B47" s="9">
        <v>28</v>
      </c>
      <c r="C47" s="9">
        <v>1</v>
      </c>
      <c r="D47" s="3">
        <f t="shared" si="0"/>
        <v>3.7036698254338978</v>
      </c>
      <c r="E47" s="3">
        <f t="shared" si="3"/>
        <v>0.97595923355551728</v>
      </c>
      <c r="F47" s="3">
        <f t="shared" si="6"/>
        <v>0.97595923355551728</v>
      </c>
      <c r="G47" s="3">
        <f t="shared" si="1"/>
        <v>-2.433446233942485E-2</v>
      </c>
      <c r="H47" s="3">
        <f t="shared" si="4"/>
        <v>5.7795845123816635E-4</v>
      </c>
      <c r="J47" s="3">
        <f t="shared" si="5"/>
        <v>18.5</v>
      </c>
      <c r="K47" s="3">
        <f t="shared" si="2"/>
        <v>0.66331897865229172</v>
      </c>
    </row>
    <row r="48" spans="1:11" x14ac:dyDescent="0.3">
      <c r="A48" s="9">
        <v>1</v>
      </c>
      <c r="B48" s="9">
        <v>28</v>
      </c>
      <c r="C48" s="9">
        <v>1</v>
      </c>
      <c r="D48" s="3">
        <f t="shared" si="0"/>
        <v>3.7036698254338978</v>
      </c>
      <c r="E48" s="3">
        <f t="shared" si="3"/>
        <v>0.97595923355551728</v>
      </c>
      <c r="F48" s="3">
        <f t="shared" si="6"/>
        <v>0.97595923355551728</v>
      </c>
      <c r="G48" s="3">
        <f t="shared" si="1"/>
        <v>-2.433446233942485E-2</v>
      </c>
      <c r="H48" s="3">
        <f t="shared" si="4"/>
        <v>5.7795845123816635E-4</v>
      </c>
      <c r="J48" s="3">
        <f t="shared" si="5"/>
        <v>19</v>
      </c>
      <c r="K48" s="3">
        <f t="shared" si="2"/>
        <v>0.69790880356144658</v>
      </c>
    </row>
    <row r="49" spans="1:11" x14ac:dyDescent="0.3">
      <c r="A49" s="9">
        <v>1</v>
      </c>
      <c r="B49" s="9">
        <v>28</v>
      </c>
      <c r="C49" s="9">
        <v>1</v>
      </c>
      <c r="D49" s="3">
        <f t="shared" si="0"/>
        <v>3.7036698254338978</v>
      </c>
      <c r="E49" s="3">
        <f t="shared" si="3"/>
        <v>0.97595923355551728</v>
      </c>
      <c r="F49" s="3">
        <f t="shared" si="6"/>
        <v>0.97595923355551728</v>
      </c>
      <c r="G49" s="3">
        <f t="shared" si="1"/>
        <v>-2.433446233942485E-2</v>
      </c>
      <c r="H49" s="3">
        <f t="shared" si="4"/>
        <v>5.7795845123816635E-4</v>
      </c>
      <c r="J49" s="3">
        <f t="shared" si="5"/>
        <v>19.5</v>
      </c>
      <c r="K49" s="3">
        <f t="shared" si="2"/>
        <v>0.73038936763148643</v>
      </c>
    </row>
    <row r="50" spans="1:11" x14ac:dyDescent="0.3">
      <c r="A50" s="9">
        <v>1</v>
      </c>
      <c r="B50" s="9">
        <v>24</v>
      </c>
      <c r="C50" s="9">
        <v>0</v>
      </c>
      <c r="D50" s="3">
        <f t="shared" si="0"/>
        <v>2.4297541223749528</v>
      </c>
      <c r="E50" s="3">
        <f t="shared" si="3"/>
        <v>0.91906824584726421</v>
      </c>
      <c r="F50" s="3">
        <f t="shared" si="6"/>
        <v>8.0931754152735777E-2</v>
      </c>
      <c r="G50" s="3">
        <f t="shared" si="1"/>
        <v>-2.5141490207713821</v>
      </c>
      <c r="H50" s="3">
        <f t="shared" si="4"/>
        <v>0.84468644052476727</v>
      </c>
      <c r="J50" s="3">
        <f t="shared" si="5"/>
        <v>20</v>
      </c>
      <c r="K50" s="3">
        <f t="shared" si="2"/>
        <v>0.76057571175021599</v>
      </c>
    </row>
    <row r="51" spans="1:11" x14ac:dyDescent="0.3">
      <c r="A51" s="9">
        <v>1</v>
      </c>
      <c r="B51" s="9">
        <v>24</v>
      </c>
      <c r="C51" s="9">
        <v>1</v>
      </c>
      <c r="D51" s="3">
        <f t="shared" si="0"/>
        <v>2.4297541223749528</v>
      </c>
      <c r="E51" s="3">
        <f t="shared" si="3"/>
        <v>0.91906824584726421</v>
      </c>
      <c r="F51" s="3">
        <f t="shared" si="6"/>
        <v>0.91906824584726421</v>
      </c>
      <c r="G51" s="3">
        <f t="shared" si="1"/>
        <v>-8.4394898396430787E-2</v>
      </c>
      <c r="H51" s="3">
        <f t="shared" si="4"/>
        <v>6.5499488302388671E-3</v>
      </c>
      <c r="J51" s="3">
        <f t="shared" si="5"/>
        <v>20.5</v>
      </c>
      <c r="K51" s="3">
        <f t="shared" si="2"/>
        <v>0.78836162875555948</v>
      </c>
    </row>
    <row r="52" spans="1:11" x14ac:dyDescent="0.3">
      <c r="A52" s="9">
        <v>1</v>
      </c>
      <c r="B52" s="9">
        <v>24</v>
      </c>
      <c r="C52" s="9">
        <v>1</v>
      </c>
      <c r="D52" s="3">
        <f t="shared" si="0"/>
        <v>2.4297541223749528</v>
      </c>
      <c r="E52" s="3">
        <f t="shared" si="3"/>
        <v>0.91906824584726421</v>
      </c>
      <c r="F52" s="3">
        <f t="shared" si="6"/>
        <v>0.91906824584726421</v>
      </c>
      <c r="G52" s="3">
        <f t="shared" si="1"/>
        <v>-8.4394898396430787E-2</v>
      </c>
      <c r="H52" s="3">
        <f t="shared" si="4"/>
        <v>6.5499488302388671E-3</v>
      </c>
      <c r="J52" s="3">
        <f t="shared" si="5"/>
        <v>21</v>
      </c>
      <c r="K52" s="3">
        <f t="shared" si="2"/>
        <v>0.81371271446828453</v>
      </c>
    </row>
    <row r="53" spans="1:11" x14ac:dyDescent="0.3">
      <c r="A53" s="9">
        <v>1</v>
      </c>
      <c r="B53" s="9">
        <v>24</v>
      </c>
      <c r="C53" s="9">
        <v>1</v>
      </c>
      <c r="D53" s="3">
        <f t="shared" si="0"/>
        <v>2.4297541223749528</v>
      </c>
      <c r="E53" s="3">
        <f t="shared" si="3"/>
        <v>0.91906824584726421</v>
      </c>
      <c r="F53" s="3">
        <f t="shared" si="6"/>
        <v>0.91906824584726421</v>
      </c>
      <c r="G53" s="3">
        <f t="shared" si="1"/>
        <v>-8.4394898396430787E-2</v>
      </c>
      <c r="H53" s="3">
        <f t="shared" si="4"/>
        <v>6.5499488302388671E-3</v>
      </c>
      <c r="J53" s="3">
        <f t="shared" si="5"/>
        <v>21.5</v>
      </c>
      <c r="K53" s="3">
        <f t="shared" si="2"/>
        <v>0.83665630339341579</v>
      </c>
    </row>
    <row r="54" spans="1:11" x14ac:dyDescent="0.3">
      <c r="A54" s="9">
        <v>1</v>
      </c>
      <c r="B54" s="9">
        <v>24</v>
      </c>
      <c r="C54" s="9">
        <v>1</v>
      </c>
      <c r="D54" s="3">
        <f t="shared" si="0"/>
        <v>2.4297541223749528</v>
      </c>
      <c r="E54" s="3">
        <f t="shared" si="3"/>
        <v>0.91906824584726421</v>
      </c>
      <c r="F54" s="3">
        <f t="shared" si="6"/>
        <v>0.91906824584726421</v>
      </c>
      <c r="G54" s="3">
        <f t="shared" si="1"/>
        <v>-8.4394898396430787E-2</v>
      </c>
      <c r="H54" s="3">
        <f t="shared" si="4"/>
        <v>6.5499488302388671E-3</v>
      </c>
      <c r="J54" s="3">
        <f t="shared" si="5"/>
        <v>22</v>
      </c>
      <c r="K54" s="3">
        <f t="shared" si="2"/>
        <v>0.85726976543917921</v>
      </c>
    </row>
    <row r="55" spans="1:11" x14ac:dyDescent="0.3">
      <c r="A55" s="9">
        <v>1</v>
      </c>
      <c r="B55" s="9">
        <v>24</v>
      </c>
      <c r="C55" s="9">
        <v>1</v>
      </c>
      <c r="D55" s="3">
        <f t="shared" si="0"/>
        <v>2.4297541223749528</v>
      </c>
      <c r="E55" s="3">
        <f t="shared" si="3"/>
        <v>0.91906824584726421</v>
      </c>
      <c r="F55" s="3">
        <f t="shared" si="6"/>
        <v>0.91906824584726421</v>
      </c>
      <c r="G55" s="3">
        <f t="shared" si="1"/>
        <v>-8.4394898396430787E-2</v>
      </c>
      <c r="H55" s="3">
        <f t="shared" si="4"/>
        <v>6.5499488302388671E-3</v>
      </c>
      <c r="J55" s="3">
        <f t="shared" si="5"/>
        <v>22.5</v>
      </c>
      <c r="K55" s="3">
        <f t="shared" si="2"/>
        <v>0.87566844824476875</v>
      </c>
    </row>
    <row r="56" spans="1:11" x14ac:dyDescent="0.3">
      <c r="A56" s="9">
        <v>1</v>
      </c>
      <c r="B56" s="9">
        <v>24</v>
      </c>
      <c r="C56" s="9">
        <v>1</v>
      </c>
      <c r="D56" s="3">
        <f t="shared" si="0"/>
        <v>2.4297541223749528</v>
      </c>
      <c r="E56" s="3">
        <f t="shared" si="3"/>
        <v>0.91906824584726421</v>
      </c>
      <c r="F56" s="3">
        <f t="shared" si="6"/>
        <v>0.91906824584726421</v>
      </c>
      <c r="G56" s="3">
        <f t="shared" si="1"/>
        <v>-8.4394898396430787E-2</v>
      </c>
      <c r="H56" s="3">
        <f t="shared" si="4"/>
        <v>6.5499488302388671E-3</v>
      </c>
      <c r="J56" s="3">
        <f t="shared" si="5"/>
        <v>23</v>
      </c>
      <c r="K56" s="3">
        <f t="shared" si="2"/>
        <v>0.89199424775401825</v>
      </c>
    </row>
    <row r="57" spans="1:11" x14ac:dyDescent="0.3">
      <c r="A57" s="9">
        <v>1</v>
      </c>
      <c r="B57" s="9">
        <v>24</v>
      </c>
      <c r="C57" s="9">
        <v>1</v>
      </c>
      <c r="D57" s="3">
        <f t="shared" si="0"/>
        <v>2.4297541223749528</v>
      </c>
      <c r="E57" s="3">
        <f t="shared" si="3"/>
        <v>0.91906824584726421</v>
      </c>
      <c r="F57" s="3">
        <f t="shared" si="6"/>
        <v>0.91906824584726421</v>
      </c>
      <c r="G57" s="3">
        <f t="shared" si="1"/>
        <v>-8.4394898396430787E-2</v>
      </c>
      <c r="H57" s="3">
        <f t="shared" si="4"/>
        <v>6.5499488302388671E-3</v>
      </c>
      <c r="J57" s="3">
        <f t="shared" si="5"/>
        <v>23.5</v>
      </c>
      <c r="K57" s="3">
        <f t="shared" si="2"/>
        <v>0.90640545782951942</v>
      </c>
    </row>
    <row r="58" spans="1:11" x14ac:dyDescent="0.3">
      <c r="A58" s="9">
        <v>1</v>
      </c>
      <c r="B58" s="9">
        <v>24</v>
      </c>
      <c r="C58" s="9">
        <v>1</v>
      </c>
      <c r="D58" s="3">
        <f t="shared" si="0"/>
        <v>2.4297541223749528</v>
      </c>
      <c r="E58" s="3">
        <f t="shared" si="3"/>
        <v>0.91906824584726421</v>
      </c>
      <c r="F58" s="3">
        <f t="shared" si="6"/>
        <v>0.91906824584726421</v>
      </c>
      <c r="G58" s="3">
        <f t="shared" si="1"/>
        <v>-8.4394898396430787E-2</v>
      </c>
      <c r="H58" s="3">
        <f t="shared" si="4"/>
        <v>6.5499488302388671E-3</v>
      </c>
      <c r="J58" s="3">
        <f t="shared" si="5"/>
        <v>24</v>
      </c>
      <c r="K58" s="3">
        <f t="shared" si="2"/>
        <v>0.91906824584726421</v>
      </c>
    </row>
    <row r="59" spans="1:11" x14ac:dyDescent="0.3">
      <c r="A59" s="9">
        <v>1</v>
      </c>
      <c r="B59" s="9">
        <v>24</v>
      </c>
      <c r="C59" s="9">
        <v>1</v>
      </c>
      <c r="D59" s="3">
        <f t="shared" si="0"/>
        <v>2.4297541223749528</v>
      </c>
      <c r="E59" s="3">
        <f t="shared" si="3"/>
        <v>0.91906824584726421</v>
      </c>
      <c r="F59" s="3">
        <f t="shared" si="6"/>
        <v>0.91906824584726421</v>
      </c>
      <c r="G59" s="3">
        <f t="shared" si="1"/>
        <v>-8.4394898396430787E-2</v>
      </c>
      <c r="H59" s="3">
        <f t="shared" si="4"/>
        <v>6.5499488302388671E-3</v>
      </c>
      <c r="J59" s="3">
        <f t="shared" si="5"/>
        <v>24.5</v>
      </c>
      <c r="K59" s="3">
        <f t="shared" si="2"/>
        <v>0.93014985755075674</v>
      </c>
    </row>
    <row r="60" spans="1:11" x14ac:dyDescent="0.3">
      <c r="A60" s="9">
        <v>1</v>
      </c>
      <c r="B60" s="9">
        <v>20</v>
      </c>
      <c r="C60" s="9">
        <v>1</v>
      </c>
      <c r="D60" s="3">
        <f t="shared" si="0"/>
        <v>1.1558384193160078</v>
      </c>
      <c r="E60" s="3">
        <f t="shared" si="3"/>
        <v>0.76057571175021599</v>
      </c>
      <c r="F60" s="3">
        <f t="shared" si="6"/>
        <v>0.76057571175021599</v>
      </c>
      <c r="G60" s="3">
        <f t="shared" si="1"/>
        <v>-0.27367961701097376</v>
      </c>
      <c r="H60" s="3">
        <f t="shared" si="4"/>
        <v>5.7323989803915662E-2</v>
      </c>
      <c r="J60" s="3">
        <f t="shared" si="5"/>
        <v>25</v>
      </c>
      <c r="K60" s="3">
        <f t="shared" si="2"/>
        <v>0.93981348141815346</v>
      </c>
    </row>
    <row r="61" spans="1:11" x14ac:dyDescent="0.3">
      <c r="A61" s="9">
        <v>1</v>
      </c>
      <c r="B61" s="9">
        <v>20</v>
      </c>
      <c r="C61" s="9">
        <v>1</v>
      </c>
      <c r="D61" s="3">
        <f t="shared" si="0"/>
        <v>1.1558384193160078</v>
      </c>
      <c r="E61" s="3">
        <f t="shared" si="3"/>
        <v>0.76057571175021599</v>
      </c>
      <c r="F61" s="3">
        <f t="shared" si="6"/>
        <v>0.76057571175021599</v>
      </c>
      <c r="G61" s="3">
        <f t="shared" si="1"/>
        <v>-0.27367961701097376</v>
      </c>
      <c r="H61" s="3">
        <f t="shared" si="4"/>
        <v>5.7323989803915662E-2</v>
      </c>
      <c r="J61" s="3">
        <f t="shared" si="5"/>
        <v>25.5</v>
      </c>
      <c r="K61" s="3">
        <f t="shared" si="2"/>
        <v>0.94821459603893532</v>
      </c>
    </row>
    <row r="62" spans="1:11" x14ac:dyDescent="0.3">
      <c r="A62" s="9">
        <v>1</v>
      </c>
      <c r="B62" s="9">
        <v>20</v>
      </c>
      <c r="C62" s="9">
        <v>1</v>
      </c>
      <c r="D62" s="3">
        <f t="shared" si="0"/>
        <v>1.1558384193160078</v>
      </c>
      <c r="E62" s="3">
        <f t="shared" si="3"/>
        <v>0.76057571175021599</v>
      </c>
      <c r="F62" s="3">
        <f t="shared" si="6"/>
        <v>0.76057571175021599</v>
      </c>
      <c r="G62" s="3">
        <f t="shared" si="1"/>
        <v>-0.27367961701097376</v>
      </c>
      <c r="H62" s="3">
        <f t="shared" si="4"/>
        <v>5.7323989803915662E-2</v>
      </c>
      <c r="J62" s="3">
        <f t="shared" si="5"/>
        <v>26</v>
      </c>
      <c r="K62" s="3">
        <f t="shared" si="2"/>
        <v>0.95549857128886417</v>
      </c>
    </row>
    <row r="63" spans="1:11" x14ac:dyDescent="0.3">
      <c r="A63" s="9">
        <v>1</v>
      </c>
      <c r="B63" s="9">
        <v>20</v>
      </c>
      <c r="C63" s="9">
        <v>1</v>
      </c>
      <c r="D63" s="3">
        <f t="shared" si="0"/>
        <v>1.1558384193160078</v>
      </c>
      <c r="E63" s="3">
        <f t="shared" si="3"/>
        <v>0.76057571175021599</v>
      </c>
      <c r="F63" s="3">
        <f t="shared" si="6"/>
        <v>0.76057571175021599</v>
      </c>
      <c r="G63" s="3">
        <f t="shared" si="1"/>
        <v>-0.27367961701097376</v>
      </c>
      <c r="H63" s="3">
        <f t="shared" si="4"/>
        <v>5.7323989803915662E-2</v>
      </c>
      <c r="J63" s="3">
        <f t="shared" si="5"/>
        <v>26.5</v>
      </c>
      <c r="K63" s="3">
        <f t="shared" si="2"/>
        <v>0.96179928074005816</v>
      </c>
    </row>
    <row r="64" spans="1:11" x14ac:dyDescent="0.3">
      <c r="A64" s="9">
        <v>1</v>
      </c>
      <c r="B64" s="9">
        <v>20</v>
      </c>
      <c r="C64" s="9">
        <v>1</v>
      </c>
      <c r="D64" s="3">
        <f t="shared" si="0"/>
        <v>1.1558384193160078</v>
      </c>
      <c r="E64" s="3">
        <f t="shared" si="3"/>
        <v>0.76057571175021599</v>
      </c>
      <c r="F64" s="3">
        <f t="shared" si="6"/>
        <v>0.76057571175021599</v>
      </c>
      <c r="G64" s="3">
        <f t="shared" si="1"/>
        <v>-0.27367961701097376</v>
      </c>
      <c r="H64" s="3">
        <f t="shared" si="4"/>
        <v>5.7323989803915662E-2</v>
      </c>
      <c r="J64" s="3">
        <f t="shared" si="5"/>
        <v>27</v>
      </c>
      <c r="K64" s="3">
        <f t="shared" si="2"/>
        <v>0.96723849496217273</v>
      </c>
    </row>
    <row r="65" spans="1:11" x14ac:dyDescent="0.3">
      <c r="A65" s="9">
        <v>1</v>
      </c>
      <c r="B65" s="9">
        <v>20</v>
      </c>
      <c r="C65" s="9">
        <v>1</v>
      </c>
      <c r="D65" s="3">
        <f t="shared" si="0"/>
        <v>1.1558384193160078</v>
      </c>
      <c r="E65" s="3">
        <f t="shared" si="3"/>
        <v>0.76057571175021599</v>
      </c>
      <c r="F65" s="3">
        <f t="shared" si="6"/>
        <v>0.76057571175021599</v>
      </c>
      <c r="G65" s="3">
        <f t="shared" si="1"/>
        <v>-0.27367961701097376</v>
      </c>
      <c r="H65" s="3">
        <f t="shared" si="4"/>
        <v>5.7323989803915662E-2</v>
      </c>
      <c r="J65" s="3">
        <f t="shared" si="5"/>
        <v>27.5</v>
      </c>
      <c r="K65" s="3">
        <f t="shared" si="2"/>
        <v>0.97192585194082859</v>
      </c>
    </row>
    <row r="66" spans="1:11" x14ac:dyDescent="0.3">
      <c r="A66" s="9">
        <v>1</v>
      </c>
      <c r="B66" s="9">
        <v>20</v>
      </c>
      <c r="C66" s="9">
        <v>1</v>
      </c>
      <c r="D66" s="3">
        <f t="shared" si="0"/>
        <v>1.1558384193160078</v>
      </c>
      <c r="E66" s="3">
        <f t="shared" si="3"/>
        <v>0.76057571175021599</v>
      </c>
      <c r="F66" s="3">
        <f t="shared" si="6"/>
        <v>0.76057571175021599</v>
      </c>
      <c r="G66" s="3">
        <f t="shared" si="1"/>
        <v>-0.27367961701097376</v>
      </c>
      <c r="H66" s="3">
        <f t="shared" si="4"/>
        <v>5.7323989803915662E-2</v>
      </c>
      <c r="J66" s="3">
        <f t="shared" si="5"/>
        <v>28</v>
      </c>
      <c r="K66" s="3">
        <f t="shared" si="2"/>
        <v>0.97595923355551728</v>
      </c>
    </row>
    <row r="67" spans="1:11" x14ac:dyDescent="0.3">
      <c r="A67" s="9">
        <v>1</v>
      </c>
      <c r="B67" s="9">
        <v>20</v>
      </c>
      <c r="C67" s="9">
        <v>1</v>
      </c>
      <c r="D67" s="3">
        <f t="shared" si="0"/>
        <v>1.1558384193160078</v>
      </c>
      <c r="E67" s="3">
        <f t="shared" si="3"/>
        <v>0.76057571175021599</v>
      </c>
      <c r="F67" s="3">
        <f t="shared" si="6"/>
        <v>0.76057571175021599</v>
      </c>
      <c r="G67" s="3">
        <f t="shared" si="1"/>
        <v>-0.27367961701097376</v>
      </c>
      <c r="H67" s="3">
        <f t="shared" si="4"/>
        <v>5.7323989803915662E-2</v>
      </c>
      <c r="J67" s="3">
        <f t="shared" si="5"/>
        <v>28.5</v>
      </c>
      <c r="K67" s="3">
        <f t="shared" si="2"/>
        <v>0.97942541048760878</v>
      </c>
    </row>
    <row r="68" spans="1:11" x14ac:dyDescent="0.3">
      <c r="A68" s="9">
        <v>1</v>
      </c>
      <c r="B68" s="9">
        <v>20</v>
      </c>
      <c r="C68" s="9">
        <v>0</v>
      </c>
      <c r="D68" s="3">
        <f t="shared" si="0"/>
        <v>1.1558384193160078</v>
      </c>
      <c r="E68" s="3">
        <f t="shared" si="3"/>
        <v>0.76057571175021599</v>
      </c>
      <c r="F68" s="3">
        <f t="shared" si="6"/>
        <v>0.23942428824978398</v>
      </c>
      <c r="G68" s="3">
        <f t="shared" si="1"/>
        <v>-1.4295180363269817</v>
      </c>
      <c r="H68" s="3">
        <f t="shared" si="4"/>
        <v>0.5784754133043476</v>
      </c>
      <c r="J68" s="3">
        <f t="shared" si="5"/>
        <v>29</v>
      </c>
      <c r="K68" s="3">
        <f t="shared" si="2"/>
        <v>0.98240084885892265</v>
      </c>
    </row>
    <row r="69" spans="1:11" x14ac:dyDescent="0.3">
      <c r="A69" s="9">
        <v>1</v>
      </c>
      <c r="B69" s="9">
        <v>20</v>
      </c>
      <c r="C69" s="9">
        <v>0</v>
      </c>
      <c r="D69" s="3">
        <f t="shared" si="0"/>
        <v>1.1558384193160078</v>
      </c>
      <c r="E69" s="3">
        <f t="shared" si="3"/>
        <v>0.76057571175021599</v>
      </c>
      <c r="F69" s="3">
        <f t="shared" si="6"/>
        <v>0.23942428824978398</v>
      </c>
      <c r="G69" s="3">
        <f t="shared" si="1"/>
        <v>-1.4295180363269817</v>
      </c>
      <c r="H69" s="3">
        <f t="shared" si="4"/>
        <v>0.5784754133043476</v>
      </c>
      <c r="J69" s="3">
        <f t="shared" si="5"/>
        <v>29.5</v>
      </c>
      <c r="K69" s="3">
        <f t="shared" si="2"/>
        <v>0.98495259873561858</v>
      </c>
    </row>
    <row r="70" spans="1:11" x14ac:dyDescent="0.3">
      <c r="A70" s="9">
        <v>1</v>
      </c>
      <c r="B70" s="9">
        <v>16</v>
      </c>
      <c r="C70" s="9">
        <v>1</v>
      </c>
      <c r="D70" s="3">
        <f t="shared" si="0"/>
        <v>-0.11807728374293713</v>
      </c>
      <c r="E70" s="3">
        <f t="shared" si="3"/>
        <v>0.47051492844729897</v>
      </c>
      <c r="F70" s="3">
        <f t="shared" si="6"/>
        <v>0.47051492844729897</v>
      </c>
      <c r="G70" s="3">
        <f t="shared" si="1"/>
        <v>-0.75392759156037459</v>
      </c>
      <c r="H70" s="3">
        <f t="shared" si="4"/>
        <v>0.280354440997169</v>
      </c>
      <c r="J70" s="3">
        <f t="shared" si="5"/>
        <v>30</v>
      </c>
      <c r="K70" s="3">
        <f t="shared" si="2"/>
        <v>0.98713920684678302</v>
      </c>
    </row>
    <row r="71" spans="1:11" x14ac:dyDescent="0.3">
      <c r="A71" s="9">
        <v>1</v>
      </c>
      <c r="B71" s="9">
        <v>16</v>
      </c>
      <c r="C71" s="9">
        <v>1</v>
      </c>
      <c r="D71" s="3">
        <f t="shared" si="0"/>
        <v>-0.11807728374293713</v>
      </c>
      <c r="E71" s="3">
        <f t="shared" si="3"/>
        <v>0.47051492844729897</v>
      </c>
      <c r="F71" s="3">
        <f t="shared" si="6"/>
        <v>0.47051492844729897</v>
      </c>
      <c r="G71" s="3">
        <f t="shared" si="1"/>
        <v>-0.75392759156037459</v>
      </c>
      <c r="H71" s="3">
        <f t="shared" si="4"/>
        <v>0.280354440997169</v>
      </c>
      <c r="J71" s="3">
        <f t="shared" si="5"/>
        <v>30.5</v>
      </c>
      <c r="K71" s="3">
        <f t="shared" si="2"/>
        <v>0.98901161358664869</v>
      </c>
    </row>
    <row r="72" spans="1:11" x14ac:dyDescent="0.3">
      <c r="A72" s="9">
        <v>1</v>
      </c>
      <c r="B72" s="9">
        <v>16</v>
      </c>
      <c r="C72" s="9">
        <v>0</v>
      </c>
      <c r="D72" s="3">
        <f t="shared" si="0"/>
        <v>-0.11807728374293713</v>
      </c>
      <c r="E72" s="3">
        <f t="shared" si="3"/>
        <v>0.47051492844729897</v>
      </c>
      <c r="F72" s="3">
        <f t="shared" si="6"/>
        <v>0.52948507155270108</v>
      </c>
      <c r="G72" s="3">
        <f t="shared" si="1"/>
        <v>-0.63585030781743757</v>
      </c>
      <c r="H72" s="3">
        <f t="shared" si="4"/>
        <v>0.22138429789176686</v>
      </c>
      <c r="J72" s="3">
        <f t="shared" si="5"/>
        <v>31</v>
      </c>
      <c r="K72" s="3">
        <f t="shared" si="2"/>
        <v>0.99061400806311273</v>
      </c>
    </row>
    <row r="73" spans="1:11" x14ac:dyDescent="0.3">
      <c r="A73" s="9">
        <v>1</v>
      </c>
      <c r="B73" s="9">
        <v>16</v>
      </c>
      <c r="C73" s="9">
        <v>1</v>
      </c>
      <c r="D73" s="3">
        <f t="shared" si="0"/>
        <v>-0.11807728374293713</v>
      </c>
      <c r="E73" s="3">
        <f t="shared" si="3"/>
        <v>0.47051492844729897</v>
      </c>
      <c r="F73" s="3">
        <f t="shared" si="6"/>
        <v>0.47051492844729897</v>
      </c>
      <c r="G73" s="3">
        <f t="shared" si="1"/>
        <v>-0.75392759156037459</v>
      </c>
      <c r="H73" s="3">
        <f t="shared" si="4"/>
        <v>0.280354440997169</v>
      </c>
      <c r="J73" s="3">
        <f t="shared" si="5"/>
        <v>31.5</v>
      </c>
      <c r="K73" s="3">
        <f t="shared" si="2"/>
        <v>0.99198462523597775</v>
      </c>
    </row>
    <row r="74" spans="1:11" x14ac:dyDescent="0.3">
      <c r="A74" s="9">
        <v>1</v>
      </c>
      <c r="B74" s="9">
        <v>16</v>
      </c>
      <c r="C74" s="9">
        <v>1</v>
      </c>
      <c r="D74" s="3">
        <f t="shared" si="0"/>
        <v>-0.11807728374293713</v>
      </c>
      <c r="E74" s="3">
        <f t="shared" si="3"/>
        <v>0.47051492844729897</v>
      </c>
      <c r="F74" s="3">
        <f t="shared" si="6"/>
        <v>0.47051492844729897</v>
      </c>
      <c r="G74" s="3">
        <f t="shared" si="1"/>
        <v>-0.75392759156037459</v>
      </c>
      <c r="H74" s="3">
        <f t="shared" si="4"/>
        <v>0.280354440997169</v>
      </c>
      <c r="J74" s="3">
        <f t="shared" si="5"/>
        <v>32</v>
      </c>
      <c r="K74" s="3">
        <f t="shared" si="2"/>
        <v>0.99315647668951756</v>
      </c>
    </row>
    <row r="75" spans="1:11" x14ac:dyDescent="0.3">
      <c r="A75" s="9">
        <v>1</v>
      </c>
      <c r="B75" s="9">
        <v>16</v>
      </c>
      <c r="C75" s="9">
        <v>1</v>
      </c>
      <c r="D75" s="3">
        <f t="shared" ref="D75:D109" si="7">$C$6*B75+$D$6</f>
        <v>-0.11807728374293713</v>
      </c>
      <c r="E75" s="3">
        <f t="shared" si="3"/>
        <v>0.47051492844729897</v>
      </c>
      <c r="F75" s="3">
        <f t="shared" si="6"/>
        <v>0.47051492844729897</v>
      </c>
      <c r="G75" s="3">
        <f t="shared" ref="G75:G109" si="8">IF(A75=0,"",LN(F75))</f>
        <v>-0.75392759156037459</v>
      </c>
      <c r="H75" s="3">
        <f t="shared" si="4"/>
        <v>0.280354440997169</v>
      </c>
      <c r="J75" s="3">
        <f t="shared" si="5"/>
        <v>32.5</v>
      </c>
      <c r="K75" s="3">
        <f t="shared" ref="K75:K110" si="9">1/(1+EXP(-(J75*$C$6+$D$6)))</f>
        <v>0.99415801189214781</v>
      </c>
    </row>
    <row r="76" spans="1:11" x14ac:dyDescent="0.3">
      <c r="A76" s="9">
        <v>1</v>
      </c>
      <c r="B76" s="9">
        <v>16</v>
      </c>
      <c r="C76" s="9">
        <v>0</v>
      </c>
      <c r="D76" s="3">
        <f t="shared" si="7"/>
        <v>-0.11807728374293713</v>
      </c>
      <c r="E76" s="3">
        <f t="shared" ref="E76:E109" si="10">1/(1+EXP(-D76))</f>
        <v>0.47051492844729897</v>
      </c>
      <c r="F76" s="3">
        <f t="shared" si="6"/>
        <v>0.52948507155270108</v>
      </c>
      <c r="G76" s="3">
        <f t="shared" si="8"/>
        <v>-0.63585030781743757</v>
      </c>
      <c r="H76" s="3">
        <f t="shared" ref="H76:H109" si="11">IF(A76=0,"",(C76/A76-E76)^2)</f>
        <v>0.22138429789176686</v>
      </c>
      <c r="J76" s="3">
        <f t="shared" ref="J76:J110" si="12">J75+$J$8</f>
        <v>33</v>
      </c>
      <c r="K76" s="3">
        <f t="shared" si="9"/>
        <v>0.9950137104195651</v>
      </c>
    </row>
    <row r="77" spans="1:11" x14ac:dyDescent="0.3">
      <c r="A77" s="9">
        <v>1</v>
      </c>
      <c r="B77" s="9">
        <v>16</v>
      </c>
      <c r="C77" s="9">
        <v>1</v>
      </c>
      <c r="D77" s="3">
        <f t="shared" si="7"/>
        <v>-0.11807728374293713</v>
      </c>
      <c r="E77" s="3">
        <f t="shared" si="10"/>
        <v>0.47051492844729897</v>
      </c>
      <c r="F77" s="3">
        <f t="shared" ref="F77:F109" si="13">_xlfn.BINOM.DIST(C77,A77,E77,FALSE)</f>
        <v>0.47051492844729897</v>
      </c>
      <c r="G77" s="3">
        <f t="shared" si="8"/>
        <v>-0.75392759156037459</v>
      </c>
      <c r="H77" s="3">
        <f t="shared" si="11"/>
        <v>0.280354440997169</v>
      </c>
      <c r="J77" s="3">
        <f t="shared" si="12"/>
        <v>33.5</v>
      </c>
      <c r="K77" s="3">
        <f t="shared" si="9"/>
        <v>0.99574460797795805</v>
      </c>
    </row>
    <row r="78" spans="1:11" x14ac:dyDescent="0.3">
      <c r="A78" s="9">
        <v>1</v>
      </c>
      <c r="B78" s="9">
        <v>16</v>
      </c>
      <c r="C78" s="9">
        <v>0</v>
      </c>
      <c r="D78" s="3">
        <f t="shared" si="7"/>
        <v>-0.11807728374293713</v>
      </c>
      <c r="E78" s="3">
        <f t="shared" si="10"/>
        <v>0.47051492844729897</v>
      </c>
      <c r="F78" s="3">
        <f t="shared" si="13"/>
        <v>0.52948507155270108</v>
      </c>
      <c r="G78" s="3">
        <f t="shared" si="8"/>
        <v>-0.63585030781743757</v>
      </c>
      <c r="H78" s="3">
        <f t="shared" si="11"/>
        <v>0.22138429789176686</v>
      </c>
      <c r="J78" s="3">
        <f t="shared" si="12"/>
        <v>34</v>
      </c>
      <c r="K78" s="3">
        <f t="shared" si="9"/>
        <v>0.99636876049834278</v>
      </c>
    </row>
    <row r="79" spans="1:11" x14ac:dyDescent="0.3">
      <c r="A79" s="9">
        <v>1</v>
      </c>
      <c r="B79" s="9">
        <v>16</v>
      </c>
      <c r="C79" s="9">
        <v>0</v>
      </c>
      <c r="D79" s="3">
        <f t="shared" si="7"/>
        <v>-0.11807728374293713</v>
      </c>
      <c r="E79" s="3">
        <f t="shared" si="10"/>
        <v>0.47051492844729897</v>
      </c>
      <c r="F79" s="3">
        <f t="shared" si="13"/>
        <v>0.52948507155270108</v>
      </c>
      <c r="G79" s="3">
        <f t="shared" si="8"/>
        <v>-0.63585030781743757</v>
      </c>
      <c r="H79" s="3">
        <f t="shared" si="11"/>
        <v>0.22138429789176686</v>
      </c>
      <c r="J79" s="3">
        <f t="shared" si="12"/>
        <v>34.5</v>
      </c>
      <c r="K79" s="3">
        <f t="shared" si="9"/>
        <v>0.99690165134506858</v>
      </c>
    </row>
    <row r="80" spans="1:11" x14ac:dyDescent="0.3">
      <c r="A80" s="9">
        <v>1</v>
      </c>
      <c r="B80" s="9">
        <v>12</v>
      </c>
      <c r="C80" s="9">
        <v>0</v>
      </c>
      <c r="D80" s="3">
        <f t="shared" si="7"/>
        <v>-1.3919929868018821</v>
      </c>
      <c r="E80" s="3">
        <f t="shared" si="10"/>
        <v>0.19908977845767381</v>
      </c>
      <c r="F80" s="3">
        <f t="shared" si="13"/>
        <v>0.80091022154232616</v>
      </c>
      <c r="G80" s="3">
        <f t="shared" si="8"/>
        <v>-0.22200642116392494</v>
      </c>
      <c r="H80" s="3">
        <f t="shared" si="11"/>
        <v>3.9636739886325642E-2</v>
      </c>
      <c r="J80" s="3">
        <f t="shared" si="12"/>
        <v>35</v>
      </c>
      <c r="K80" s="3">
        <f t="shared" si="9"/>
        <v>0.99735654699201859</v>
      </c>
    </row>
    <row r="81" spans="1:11" x14ac:dyDescent="0.3">
      <c r="A81" s="9">
        <v>1</v>
      </c>
      <c r="B81" s="9">
        <v>12</v>
      </c>
      <c r="C81" s="9">
        <v>1</v>
      </c>
      <c r="D81" s="3">
        <f t="shared" si="7"/>
        <v>-1.3919929868018821</v>
      </c>
      <c r="E81" s="3">
        <f t="shared" si="10"/>
        <v>0.19908977845767381</v>
      </c>
      <c r="F81" s="3">
        <f t="shared" si="13"/>
        <v>0.19908977845767381</v>
      </c>
      <c r="G81" s="3">
        <f t="shared" si="8"/>
        <v>-1.6139994079658071</v>
      </c>
      <c r="H81" s="3">
        <f t="shared" si="11"/>
        <v>0.64145718297097798</v>
      </c>
      <c r="J81" s="3">
        <f t="shared" si="12"/>
        <v>35.5</v>
      </c>
      <c r="K81" s="3">
        <f t="shared" si="9"/>
        <v>0.99774480651924213</v>
      </c>
    </row>
    <row r="82" spans="1:11" x14ac:dyDescent="0.3">
      <c r="A82" s="9">
        <v>1</v>
      </c>
      <c r="B82" s="9">
        <v>12</v>
      </c>
      <c r="C82" s="9">
        <v>1</v>
      </c>
      <c r="D82" s="3">
        <f t="shared" si="7"/>
        <v>-1.3919929868018821</v>
      </c>
      <c r="E82" s="3">
        <f t="shared" si="10"/>
        <v>0.19908977845767381</v>
      </c>
      <c r="F82" s="3">
        <f t="shared" si="13"/>
        <v>0.19908977845767381</v>
      </c>
      <c r="G82" s="3">
        <f t="shared" si="8"/>
        <v>-1.6139994079658071</v>
      </c>
      <c r="H82" s="3">
        <f t="shared" si="11"/>
        <v>0.64145718297097798</v>
      </c>
      <c r="J82" s="3">
        <f t="shared" si="12"/>
        <v>36</v>
      </c>
      <c r="K82" s="3">
        <f t="shared" si="9"/>
        <v>0.99807615008097716</v>
      </c>
    </row>
    <row r="83" spans="1:11" x14ac:dyDescent="0.3">
      <c r="A83" s="9">
        <v>1</v>
      </c>
      <c r="B83" s="9">
        <v>12</v>
      </c>
      <c r="C83" s="9">
        <v>0</v>
      </c>
      <c r="D83" s="3">
        <f t="shared" si="7"/>
        <v>-1.3919929868018821</v>
      </c>
      <c r="E83" s="3">
        <f t="shared" si="10"/>
        <v>0.19908977845767381</v>
      </c>
      <c r="F83" s="3">
        <f t="shared" si="13"/>
        <v>0.80091022154232616</v>
      </c>
      <c r="G83" s="3">
        <f t="shared" si="8"/>
        <v>-0.22200642116392494</v>
      </c>
      <c r="H83" s="3">
        <f t="shared" si="11"/>
        <v>3.9636739886325642E-2</v>
      </c>
      <c r="J83" s="3">
        <f t="shared" si="12"/>
        <v>36.5</v>
      </c>
      <c r="K83" s="3">
        <f t="shared" si="9"/>
        <v>0.99835889117262566</v>
      </c>
    </row>
    <row r="84" spans="1:11" x14ac:dyDescent="0.3">
      <c r="A84" s="9">
        <v>1</v>
      </c>
      <c r="B84" s="9">
        <v>12</v>
      </c>
      <c r="C84" s="9">
        <v>0</v>
      </c>
      <c r="D84" s="3">
        <f t="shared" si="7"/>
        <v>-1.3919929868018821</v>
      </c>
      <c r="E84" s="3">
        <f t="shared" si="10"/>
        <v>0.19908977845767381</v>
      </c>
      <c r="F84" s="3">
        <f t="shared" si="13"/>
        <v>0.80091022154232616</v>
      </c>
      <c r="G84" s="3">
        <f t="shared" si="8"/>
        <v>-0.22200642116392494</v>
      </c>
      <c r="H84" s="3">
        <f t="shared" si="11"/>
        <v>3.9636739886325642E-2</v>
      </c>
      <c r="J84" s="3">
        <f t="shared" si="12"/>
        <v>37</v>
      </c>
      <c r="K84" s="3">
        <f t="shared" si="9"/>
        <v>0.99860013713524443</v>
      </c>
    </row>
    <row r="85" spans="1:11" x14ac:dyDescent="0.3">
      <c r="A85" s="9">
        <v>1</v>
      </c>
      <c r="B85" s="9">
        <v>12</v>
      </c>
      <c r="C85" s="9">
        <v>0</v>
      </c>
      <c r="D85" s="3">
        <f t="shared" si="7"/>
        <v>-1.3919929868018821</v>
      </c>
      <c r="E85" s="3">
        <f t="shared" si="10"/>
        <v>0.19908977845767381</v>
      </c>
      <c r="F85" s="3">
        <f t="shared" si="13"/>
        <v>0.80091022154232616</v>
      </c>
      <c r="G85" s="3">
        <f t="shared" si="8"/>
        <v>-0.22200642116392494</v>
      </c>
      <c r="H85" s="3">
        <f t="shared" si="11"/>
        <v>3.9636739886325642E-2</v>
      </c>
      <c r="J85" s="3">
        <f t="shared" si="12"/>
        <v>37.5</v>
      </c>
      <c r="K85" s="3">
        <f t="shared" si="9"/>
        <v>0.99880596191998483</v>
      </c>
    </row>
    <row r="86" spans="1:11" x14ac:dyDescent="0.3">
      <c r="A86" s="9">
        <v>1</v>
      </c>
      <c r="B86" s="9">
        <v>12</v>
      </c>
      <c r="C86" s="9">
        <v>0</v>
      </c>
      <c r="D86" s="3">
        <f t="shared" si="7"/>
        <v>-1.3919929868018821</v>
      </c>
      <c r="E86" s="3">
        <f t="shared" si="10"/>
        <v>0.19908977845767381</v>
      </c>
      <c r="F86" s="3">
        <f t="shared" si="13"/>
        <v>0.80091022154232616</v>
      </c>
      <c r="G86" s="3">
        <f t="shared" si="8"/>
        <v>-0.22200642116392494</v>
      </c>
      <c r="H86" s="3">
        <f t="shared" si="11"/>
        <v>3.9636739886325642E-2</v>
      </c>
      <c r="J86" s="3">
        <f t="shared" si="12"/>
        <v>38</v>
      </c>
      <c r="K86" s="3">
        <f t="shared" si="9"/>
        <v>0.99898155471747752</v>
      </c>
    </row>
    <row r="87" spans="1:11" x14ac:dyDescent="0.3">
      <c r="A87" s="9">
        <v>1</v>
      </c>
      <c r="B87" s="9">
        <v>12</v>
      </c>
      <c r="C87" s="9">
        <v>0</v>
      </c>
      <c r="D87" s="3">
        <f t="shared" si="7"/>
        <v>-1.3919929868018821</v>
      </c>
      <c r="E87" s="3">
        <f t="shared" si="10"/>
        <v>0.19908977845767381</v>
      </c>
      <c r="F87" s="3">
        <f t="shared" si="13"/>
        <v>0.80091022154232616</v>
      </c>
      <c r="G87" s="3">
        <f t="shared" si="8"/>
        <v>-0.22200642116392494</v>
      </c>
      <c r="H87" s="3">
        <f t="shared" si="11"/>
        <v>3.9636739886325642E-2</v>
      </c>
      <c r="J87" s="3">
        <f t="shared" si="12"/>
        <v>38.5</v>
      </c>
      <c r="K87" s="3">
        <f t="shared" si="9"/>
        <v>0.9991313476547995</v>
      </c>
    </row>
    <row r="88" spans="1:11" x14ac:dyDescent="0.3">
      <c r="A88" s="9">
        <v>1</v>
      </c>
      <c r="B88" s="9">
        <v>12</v>
      </c>
      <c r="C88" s="9">
        <v>0</v>
      </c>
      <c r="D88" s="3">
        <f t="shared" si="7"/>
        <v>-1.3919929868018821</v>
      </c>
      <c r="E88" s="3">
        <f t="shared" si="10"/>
        <v>0.19908977845767381</v>
      </c>
      <c r="F88" s="3">
        <f t="shared" si="13"/>
        <v>0.80091022154232616</v>
      </c>
      <c r="G88" s="3">
        <f t="shared" si="8"/>
        <v>-0.22200642116392494</v>
      </c>
      <c r="H88" s="3">
        <f t="shared" si="11"/>
        <v>3.9636739886325642E-2</v>
      </c>
      <c r="J88" s="3">
        <f t="shared" si="12"/>
        <v>39</v>
      </c>
      <c r="K88" s="3">
        <f t="shared" si="9"/>
        <v>0.99925912538539396</v>
      </c>
    </row>
    <row r="89" spans="1:11" x14ac:dyDescent="0.3">
      <c r="A89" s="9">
        <v>1</v>
      </c>
      <c r="B89" s="9">
        <v>12</v>
      </c>
      <c r="C89" s="9">
        <v>0</v>
      </c>
      <c r="D89" s="3">
        <f t="shared" si="7"/>
        <v>-1.3919929868018821</v>
      </c>
      <c r="E89" s="3">
        <f t="shared" si="10"/>
        <v>0.19908977845767381</v>
      </c>
      <c r="F89" s="3">
        <f t="shared" si="13"/>
        <v>0.80091022154232616</v>
      </c>
      <c r="G89" s="3">
        <f t="shared" si="8"/>
        <v>-0.22200642116392494</v>
      </c>
      <c r="H89" s="3">
        <f t="shared" si="11"/>
        <v>3.9636739886325642E-2</v>
      </c>
      <c r="J89" s="3">
        <f t="shared" si="12"/>
        <v>39.5</v>
      </c>
      <c r="K89" s="3">
        <f t="shared" si="9"/>
        <v>0.99936811905036937</v>
      </c>
    </row>
    <row r="90" spans="1:11" x14ac:dyDescent="0.3">
      <c r="A90" s="9">
        <v>1</v>
      </c>
      <c r="B90" s="9">
        <v>8</v>
      </c>
      <c r="C90" s="9">
        <v>0</v>
      </c>
      <c r="D90" s="3">
        <f t="shared" si="7"/>
        <v>-2.6659086898608271</v>
      </c>
      <c r="E90" s="3">
        <f t="shared" si="10"/>
        <v>6.5015230023279372E-2</v>
      </c>
      <c r="F90" s="3">
        <f t="shared" si="13"/>
        <v>0.93498476997672064</v>
      </c>
      <c r="G90" s="3">
        <f t="shared" si="8"/>
        <v>-6.7225038621065103E-2</v>
      </c>
      <c r="H90" s="3">
        <f t="shared" si="11"/>
        <v>4.2269801349799274E-3</v>
      </c>
      <c r="J90" s="3">
        <f t="shared" si="12"/>
        <v>40</v>
      </c>
      <c r="K90" s="3">
        <f t="shared" si="9"/>
        <v>0.99946108677527301</v>
      </c>
    </row>
    <row r="91" spans="1:11" x14ac:dyDescent="0.3">
      <c r="A91" s="9">
        <v>1</v>
      </c>
      <c r="B91" s="9">
        <v>8</v>
      </c>
      <c r="C91" s="9">
        <v>0</v>
      </c>
      <c r="D91" s="3">
        <f t="shared" si="7"/>
        <v>-2.6659086898608271</v>
      </c>
      <c r="E91" s="3">
        <f t="shared" si="10"/>
        <v>6.5015230023279372E-2</v>
      </c>
      <c r="F91" s="3">
        <f t="shared" si="13"/>
        <v>0.93498476997672064</v>
      </c>
      <c r="G91" s="3">
        <f t="shared" si="8"/>
        <v>-6.7225038621065103E-2</v>
      </c>
      <c r="H91" s="3">
        <f t="shared" si="11"/>
        <v>4.2269801349799274E-3</v>
      </c>
      <c r="J91" s="3">
        <f t="shared" si="12"/>
        <v>40.5</v>
      </c>
      <c r="K91" s="3">
        <f t="shared" si="9"/>
        <v>0.99954038258477129</v>
      </c>
    </row>
    <row r="92" spans="1:11" x14ac:dyDescent="0.3">
      <c r="A92" s="9">
        <v>1</v>
      </c>
      <c r="B92" s="9">
        <v>8</v>
      </c>
      <c r="C92" s="9">
        <v>0</v>
      </c>
      <c r="D92" s="3">
        <f t="shared" si="7"/>
        <v>-2.6659086898608271</v>
      </c>
      <c r="E92" s="3">
        <f t="shared" si="10"/>
        <v>6.5015230023279372E-2</v>
      </c>
      <c r="F92" s="3">
        <f t="shared" si="13"/>
        <v>0.93498476997672064</v>
      </c>
      <c r="G92" s="3">
        <f t="shared" si="8"/>
        <v>-6.7225038621065103E-2</v>
      </c>
      <c r="H92" s="3">
        <f t="shared" si="11"/>
        <v>4.2269801349799274E-3</v>
      </c>
      <c r="J92" s="3">
        <f t="shared" si="12"/>
        <v>41</v>
      </c>
      <c r="K92" s="3">
        <f t="shared" si="9"/>
        <v>0.9996080153675414</v>
      </c>
    </row>
    <row r="93" spans="1:11" x14ac:dyDescent="0.3">
      <c r="A93" s="9">
        <v>1</v>
      </c>
      <c r="B93" s="9">
        <v>8</v>
      </c>
      <c r="C93" s="9">
        <v>0</v>
      </c>
      <c r="D93" s="3">
        <f t="shared" si="7"/>
        <v>-2.6659086898608271</v>
      </c>
      <c r="E93" s="3">
        <f t="shared" si="10"/>
        <v>6.5015230023279372E-2</v>
      </c>
      <c r="F93" s="3">
        <f t="shared" si="13"/>
        <v>0.93498476997672064</v>
      </c>
      <c r="G93" s="3">
        <f t="shared" si="8"/>
        <v>-6.7225038621065103E-2</v>
      </c>
      <c r="H93" s="3">
        <f t="shared" si="11"/>
        <v>4.2269801349799274E-3</v>
      </c>
      <c r="J93" s="3">
        <f t="shared" si="12"/>
        <v>41.5</v>
      </c>
      <c r="K93" s="3">
        <f t="shared" si="9"/>
        <v>0.99966569930308657</v>
      </c>
    </row>
    <row r="94" spans="1:11" x14ac:dyDescent="0.3">
      <c r="A94" s="9">
        <v>1</v>
      </c>
      <c r="B94" s="9">
        <v>8</v>
      </c>
      <c r="C94" s="9">
        <v>0</v>
      </c>
      <c r="D94" s="3">
        <f t="shared" si="7"/>
        <v>-2.6659086898608271</v>
      </c>
      <c r="E94" s="3">
        <f t="shared" si="10"/>
        <v>6.5015230023279372E-2</v>
      </c>
      <c r="F94" s="3">
        <f t="shared" si="13"/>
        <v>0.93498476997672064</v>
      </c>
      <c r="G94" s="3">
        <f t="shared" si="8"/>
        <v>-6.7225038621065103E-2</v>
      </c>
      <c r="H94" s="3">
        <f t="shared" si="11"/>
        <v>4.2269801349799274E-3</v>
      </c>
      <c r="J94" s="3">
        <f t="shared" si="12"/>
        <v>42</v>
      </c>
      <c r="K94" s="3">
        <f t="shared" si="9"/>
        <v>0.99971489696873672</v>
      </c>
    </row>
    <row r="95" spans="1:11" x14ac:dyDescent="0.3">
      <c r="A95" s="9">
        <v>1</v>
      </c>
      <c r="B95" s="9">
        <v>8</v>
      </c>
      <c r="C95" s="9">
        <v>0</v>
      </c>
      <c r="D95" s="3">
        <f t="shared" si="7"/>
        <v>-2.6659086898608271</v>
      </c>
      <c r="E95" s="3">
        <f t="shared" si="10"/>
        <v>6.5015230023279372E-2</v>
      </c>
      <c r="F95" s="3">
        <f t="shared" si="13"/>
        <v>0.93498476997672064</v>
      </c>
      <c r="G95" s="3">
        <f t="shared" si="8"/>
        <v>-6.7225038621065103E-2</v>
      </c>
      <c r="H95" s="3">
        <f t="shared" si="11"/>
        <v>4.2269801349799274E-3</v>
      </c>
      <c r="J95" s="3">
        <f t="shared" si="12"/>
        <v>42.5</v>
      </c>
      <c r="K95" s="3">
        <f t="shared" si="9"/>
        <v>0.99975685617624666</v>
      </c>
    </row>
    <row r="96" spans="1:11" x14ac:dyDescent="0.3">
      <c r="A96" s="9">
        <v>1</v>
      </c>
      <c r="B96" s="9">
        <v>8</v>
      </c>
      <c r="C96" s="9">
        <v>0</v>
      </c>
      <c r="D96" s="3">
        <f t="shared" si="7"/>
        <v>-2.6659086898608271</v>
      </c>
      <c r="E96" s="3">
        <f t="shared" si="10"/>
        <v>6.5015230023279372E-2</v>
      </c>
      <c r="F96" s="3">
        <f t="shared" si="13"/>
        <v>0.93498476997672064</v>
      </c>
      <c r="G96" s="3">
        <f t="shared" si="8"/>
        <v>-6.7225038621065103E-2</v>
      </c>
      <c r="H96" s="3">
        <f t="shared" si="11"/>
        <v>4.2269801349799274E-3</v>
      </c>
      <c r="J96" s="3">
        <f t="shared" si="12"/>
        <v>43</v>
      </c>
      <c r="K96" s="3">
        <f t="shared" si="9"/>
        <v>0.99979264144055935</v>
      </c>
    </row>
    <row r="97" spans="1:11" x14ac:dyDescent="0.3">
      <c r="A97" s="9">
        <v>1</v>
      </c>
      <c r="B97" s="9">
        <v>8</v>
      </c>
      <c r="C97" s="9">
        <v>0</v>
      </c>
      <c r="D97" s="3">
        <f t="shared" si="7"/>
        <v>-2.6659086898608271</v>
      </c>
      <c r="E97" s="3">
        <f t="shared" si="10"/>
        <v>6.5015230023279372E-2</v>
      </c>
      <c r="F97" s="3">
        <f t="shared" si="13"/>
        <v>0.93498476997672064</v>
      </c>
      <c r="G97" s="3">
        <f t="shared" si="8"/>
        <v>-6.7225038621065103E-2</v>
      </c>
      <c r="H97" s="3">
        <f t="shared" si="11"/>
        <v>4.2269801349799274E-3</v>
      </c>
      <c r="J97" s="3">
        <f t="shared" si="12"/>
        <v>43.5</v>
      </c>
      <c r="K97" s="3">
        <f t="shared" si="9"/>
        <v>0.99982316085600298</v>
      </c>
    </row>
    <row r="98" spans="1:11" x14ac:dyDescent="0.3">
      <c r="A98" s="9">
        <v>1</v>
      </c>
      <c r="B98" s="9">
        <v>8</v>
      </c>
      <c r="C98" s="9">
        <v>0</v>
      </c>
      <c r="D98" s="3">
        <f t="shared" si="7"/>
        <v>-2.6659086898608271</v>
      </c>
      <c r="E98" s="3">
        <f t="shared" si="10"/>
        <v>6.5015230023279372E-2</v>
      </c>
      <c r="F98" s="3">
        <f t="shared" si="13"/>
        <v>0.93498476997672064</v>
      </c>
      <c r="G98" s="3">
        <f t="shared" si="8"/>
        <v>-6.7225038621065103E-2</v>
      </c>
      <c r="H98" s="3">
        <f t="shared" si="11"/>
        <v>4.2269801349799274E-3</v>
      </c>
      <c r="J98" s="3">
        <f t="shared" si="12"/>
        <v>44</v>
      </c>
      <c r="K98" s="3">
        <f t="shared" si="9"/>
        <v>0.99984918904512932</v>
      </c>
    </row>
    <row r="99" spans="1:11" x14ac:dyDescent="0.3">
      <c r="A99" s="9">
        <v>1</v>
      </c>
      <c r="B99" s="9">
        <v>8</v>
      </c>
      <c r="C99" s="9">
        <v>0</v>
      </c>
      <c r="D99" s="3">
        <f t="shared" si="7"/>
        <v>-2.6659086898608271</v>
      </c>
      <c r="E99" s="3">
        <f t="shared" si="10"/>
        <v>6.5015230023279372E-2</v>
      </c>
      <c r="F99" s="3">
        <f t="shared" si="13"/>
        <v>0.93498476997672064</v>
      </c>
      <c r="G99" s="3">
        <f t="shared" si="8"/>
        <v>-6.7225038621065103E-2</v>
      </c>
      <c r="H99" s="3">
        <f t="shared" si="11"/>
        <v>4.2269801349799274E-3</v>
      </c>
      <c r="J99" s="3">
        <f t="shared" si="12"/>
        <v>44.5</v>
      </c>
      <c r="K99" s="3">
        <f t="shared" si="9"/>
        <v>0.99987138675041987</v>
      </c>
    </row>
    <row r="100" spans="1:11" x14ac:dyDescent="0.3">
      <c r="A100" s="9">
        <v>1</v>
      </c>
      <c r="B100" s="9">
        <v>4</v>
      </c>
      <c r="C100" s="9">
        <v>0</v>
      </c>
      <c r="D100" s="3">
        <f t="shared" si="7"/>
        <v>-3.939824392919772</v>
      </c>
      <c r="E100" s="3">
        <f t="shared" si="10"/>
        <v>1.908048377337641E-2</v>
      </c>
      <c r="F100" s="3">
        <f t="shared" si="13"/>
        <v>0.98091951622662354</v>
      </c>
      <c r="G100" s="3">
        <f t="shared" si="8"/>
        <v>-1.9264865364893594E-2</v>
      </c>
      <c r="H100" s="3">
        <f t="shared" si="11"/>
        <v>3.640648610260805E-4</v>
      </c>
      <c r="J100" s="3">
        <f t="shared" si="12"/>
        <v>45</v>
      </c>
      <c r="K100" s="3">
        <f t="shared" si="9"/>
        <v>0.99989031755730962</v>
      </c>
    </row>
    <row r="101" spans="1:11" x14ac:dyDescent="0.3">
      <c r="A101" s="9">
        <v>1</v>
      </c>
      <c r="B101" s="9">
        <v>4</v>
      </c>
      <c r="C101" s="9">
        <v>0</v>
      </c>
      <c r="D101" s="3">
        <f t="shared" si="7"/>
        <v>-3.939824392919772</v>
      </c>
      <c r="E101" s="3">
        <f t="shared" si="10"/>
        <v>1.908048377337641E-2</v>
      </c>
      <c r="F101" s="3">
        <f t="shared" si="13"/>
        <v>0.98091951622662354</v>
      </c>
      <c r="G101" s="3">
        <f t="shared" si="8"/>
        <v>-1.9264865364893594E-2</v>
      </c>
      <c r="H101" s="3">
        <f t="shared" si="11"/>
        <v>3.640648610260805E-4</v>
      </c>
      <c r="J101" s="3">
        <f t="shared" si="12"/>
        <v>45.5</v>
      </c>
      <c r="K101" s="3">
        <f t="shared" si="9"/>
        <v>0.9999064621666286</v>
      </c>
    </row>
    <row r="102" spans="1:11" x14ac:dyDescent="0.3">
      <c r="A102" s="9">
        <v>1</v>
      </c>
      <c r="B102" s="9">
        <v>4</v>
      </c>
      <c r="C102" s="9">
        <v>0</v>
      </c>
      <c r="D102" s="3">
        <f t="shared" si="7"/>
        <v>-3.939824392919772</v>
      </c>
      <c r="E102" s="3">
        <f t="shared" si="10"/>
        <v>1.908048377337641E-2</v>
      </c>
      <c r="F102" s="3">
        <f t="shared" si="13"/>
        <v>0.98091951622662354</v>
      </c>
      <c r="G102" s="3">
        <f t="shared" si="8"/>
        <v>-1.9264865364893594E-2</v>
      </c>
      <c r="H102" s="3">
        <f t="shared" si="11"/>
        <v>3.640648610260805E-4</v>
      </c>
      <c r="J102" s="3">
        <f t="shared" si="12"/>
        <v>46</v>
      </c>
      <c r="K102" s="3">
        <f t="shared" si="9"/>
        <v>0.99992023057416368</v>
      </c>
    </row>
    <row r="103" spans="1:11" x14ac:dyDescent="0.3">
      <c r="A103" s="9">
        <v>1</v>
      </c>
      <c r="B103" s="9">
        <v>4</v>
      </c>
      <c r="C103" s="9">
        <v>0</v>
      </c>
      <c r="D103" s="3">
        <f t="shared" si="7"/>
        <v>-3.939824392919772</v>
      </c>
      <c r="E103" s="3">
        <f t="shared" si="10"/>
        <v>1.908048377337641E-2</v>
      </c>
      <c r="F103" s="3">
        <f t="shared" si="13"/>
        <v>0.98091951622662354</v>
      </c>
      <c r="G103" s="3">
        <f t="shared" si="8"/>
        <v>-1.9264865364893594E-2</v>
      </c>
      <c r="H103" s="3">
        <f t="shared" si="11"/>
        <v>3.640648610260805E-4</v>
      </c>
      <c r="J103" s="3">
        <f t="shared" si="12"/>
        <v>46.5</v>
      </c>
      <c r="K103" s="3">
        <f t="shared" si="9"/>
        <v>0.99993197246320786</v>
      </c>
    </row>
    <row r="104" spans="1:11" x14ac:dyDescent="0.3">
      <c r="A104" s="9">
        <v>1</v>
      </c>
      <c r="B104" s="9">
        <v>4</v>
      </c>
      <c r="C104" s="9">
        <v>0</v>
      </c>
      <c r="D104" s="3">
        <f t="shared" si="7"/>
        <v>-3.939824392919772</v>
      </c>
      <c r="E104" s="3">
        <f t="shared" si="10"/>
        <v>1.908048377337641E-2</v>
      </c>
      <c r="F104" s="3">
        <f t="shared" si="13"/>
        <v>0.98091951622662354</v>
      </c>
      <c r="G104" s="3">
        <f t="shared" si="8"/>
        <v>-1.9264865364893594E-2</v>
      </c>
      <c r="H104" s="3">
        <f t="shared" si="11"/>
        <v>3.640648610260805E-4</v>
      </c>
      <c r="J104" s="3">
        <f t="shared" si="12"/>
        <v>47</v>
      </c>
      <c r="K104" s="3">
        <f t="shared" si="9"/>
        <v>0.99994198607155105</v>
      </c>
    </row>
    <row r="105" spans="1:11" x14ac:dyDescent="0.3">
      <c r="A105" s="9">
        <v>1</v>
      </c>
      <c r="B105" s="9">
        <v>4</v>
      </c>
      <c r="C105" s="9">
        <v>0</v>
      </c>
      <c r="D105" s="3">
        <f t="shared" si="7"/>
        <v>-3.939824392919772</v>
      </c>
      <c r="E105" s="3">
        <f t="shared" si="10"/>
        <v>1.908048377337641E-2</v>
      </c>
      <c r="F105" s="3">
        <f t="shared" si="13"/>
        <v>0.98091951622662354</v>
      </c>
      <c r="G105" s="3">
        <f t="shared" si="8"/>
        <v>-1.9264865364893594E-2</v>
      </c>
      <c r="H105" s="3">
        <f t="shared" si="11"/>
        <v>3.640648610260805E-4</v>
      </c>
      <c r="J105" s="3">
        <f t="shared" si="12"/>
        <v>47.5</v>
      </c>
      <c r="K105" s="3">
        <f t="shared" si="9"/>
        <v>0.9999505257563106</v>
      </c>
    </row>
    <row r="106" spans="1:11" x14ac:dyDescent="0.3">
      <c r="A106" s="9">
        <v>1</v>
      </c>
      <c r="B106" s="9">
        <v>4</v>
      </c>
      <c r="C106" s="9">
        <v>0</v>
      </c>
      <c r="D106" s="3">
        <f t="shared" si="7"/>
        <v>-3.939824392919772</v>
      </c>
      <c r="E106" s="3">
        <f t="shared" si="10"/>
        <v>1.908048377337641E-2</v>
      </c>
      <c r="F106" s="3">
        <f t="shared" si="13"/>
        <v>0.98091951622662354</v>
      </c>
      <c r="G106" s="3">
        <f t="shared" si="8"/>
        <v>-1.9264865364893594E-2</v>
      </c>
      <c r="H106" s="3">
        <f t="shared" si="11"/>
        <v>3.640648610260805E-4</v>
      </c>
      <c r="J106" s="3">
        <f t="shared" si="12"/>
        <v>48</v>
      </c>
      <c r="K106" s="3">
        <f t="shared" si="9"/>
        <v>0.99995780844743609</v>
      </c>
    </row>
    <row r="107" spans="1:11" x14ac:dyDescent="0.3">
      <c r="A107" s="9">
        <v>1</v>
      </c>
      <c r="B107" s="9">
        <v>4</v>
      </c>
      <c r="C107" s="9">
        <v>0</v>
      </c>
      <c r="D107" s="3">
        <f t="shared" si="7"/>
        <v>-3.939824392919772</v>
      </c>
      <c r="E107" s="3">
        <f t="shared" si="10"/>
        <v>1.908048377337641E-2</v>
      </c>
      <c r="F107" s="3">
        <f t="shared" si="13"/>
        <v>0.98091951622662354</v>
      </c>
      <c r="G107" s="3">
        <f t="shared" si="8"/>
        <v>-1.9264865364893594E-2</v>
      </c>
      <c r="H107" s="3">
        <f t="shared" si="11"/>
        <v>3.640648610260805E-4</v>
      </c>
      <c r="J107" s="3">
        <f t="shared" si="12"/>
        <v>48.5</v>
      </c>
      <c r="K107" s="3">
        <f t="shared" si="9"/>
        <v>0.9999640191528647</v>
      </c>
    </row>
    <row r="108" spans="1:11" x14ac:dyDescent="0.3">
      <c r="A108" s="9">
        <v>1</v>
      </c>
      <c r="B108" s="9">
        <v>4</v>
      </c>
      <c r="C108" s="9">
        <v>0</v>
      </c>
      <c r="D108" s="3">
        <f t="shared" si="7"/>
        <v>-3.939824392919772</v>
      </c>
      <c r="E108" s="3">
        <f t="shared" si="10"/>
        <v>1.908048377337641E-2</v>
      </c>
      <c r="F108" s="3">
        <f t="shared" si="13"/>
        <v>0.98091951622662354</v>
      </c>
      <c r="G108" s="3">
        <f t="shared" si="8"/>
        <v>-1.9264865364893594E-2</v>
      </c>
      <c r="H108" s="3">
        <f t="shared" si="11"/>
        <v>3.640648610260805E-4</v>
      </c>
      <c r="J108" s="3">
        <f t="shared" si="12"/>
        <v>49</v>
      </c>
      <c r="K108" s="3">
        <f t="shared" si="9"/>
        <v>0.99996931565447911</v>
      </c>
    </row>
    <row r="109" spans="1:11" x14ac:dyDescent="0.3">
      <c r="A109" s="9">
        <v>1</v>
      </c>
      <c r="B109" s="9">
        <v>4</v>
      </c>
      <c r="C109" s="9">
        <v>0</v>
      </c>
      <c r="D109" s="3">
        <f t="shared" si="7"/>
        <v>-3.939824392919772</v>
      </c>
      <c r="E109" s="3">
        <f t="shared" si="10"/>
        <v>1.908048377337641E-2</v>
      </c>
      <c r="F109" s="3">
        <f t="shared" si="13"/>
        <v>0.98091951622662354</v>
      </c>
      <c r="G109" s="3">
        <f t="shared" si="8"/>
        <v>-1.9264865364893594E-2</v>
      </c>
      <c r="H109" s="3">
        <f t="shared" si="11"/>
        <v>3.640648610260805E-4</v>
      </c>
      <c r="J109" s="3">
        <f t="shared" si="12"/>
        <v>49.5</v>
      </c>
      <c r="K109" s="3">
        <f t="shared" si="9"/>
        <v>0.99997383251365901</v>
      </c>
    </row>
    <row r="110" spans="1:11" x14ac:dyDescent="0.3">
      <c r="A110" s="9"/>
      <c r="B110" s="9"/>
      <c r="C110" s="9"/>
      <c r="J110" s="3">
        <f t="shared" si="12"/>
        <v>50</v>
      </c>
      <c r="K110" s="3">
        <f t="shared" si="9"/>
        <v>0.9999776844878232</v>
      </c>
    </row>
    <row r="111" spans="1:11" x14ac:dyDescent="0.3">
      <c r="A111" s="9"/>
      <c r="B111" s="9"/>
      <c r="C111" s="9"/>
    </row>
    <row r="112" spans="1:11" x14ac:dyDescent="0.3">
      <c r="A112" s="9"/>
      <c r="B112" s="9"/>
      <c r="C112" s="9"/>
    </row>
    <row r="113" spans="1:3" x14ac:dyDescent="0.3">
      <c r="A113" s="9"/>
      <c r="B113" s="9"/>
      <c r="C113" s="9"/>
    </row>
    <row r="114" spans="1:3" x14ac:dyDescent="0.3">
      <c r="A114" s="9"/>
      <c r="B114" s="9"/>
      <c r="C114" s="9"/>
    </row>
    <row r="115" spans="1:3" x14ac:dyDescent="0.3">
      <c r="A115" s="9"/>
      <c r="B115" s="9"/>
      <c r="C115" s="9"/>
    </row>
    <row r="116" spans="1:3" x14ac:dyDescent="0.3">
      <c r="A116" s="9"/>
      <c r="B116" s="9"/>
      <c r="C116" s="9"/>
    </row>
    <row r="117" spans="1:3" x14ac:dyDescent="0.3">
      <c r="A117" s="9"/>
      <c r="B117" s="9"/>
      <c r="C117" s="9"/>
    </row>
    <row r="118" spans="1:3" x14ac:dyDescent="0.3">
      <c r="A118" s="9"/>
      <c r="B118" s="9"/>
      <c r="C118" s="9"/>
    </row>
    <row r="119" spans="1:3" x14ac:dyDescent="0.3">
      <c r="A119" s="9"/>
      <c r="B119" s="9"/>
      <c r="C119" s="9"/>
    </row>
    <row r="120" spans="1:3" x14ac:dyDescent="0.3">
      <c r="A120" s="9"/>
      <c r="B120" s="9"/>
      <c r="C120" s="9"/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69189-2D23-401D-8E9F-28FA40DFACC5}">
  <dimension ref="B2:G13"/>
  <sheetViews>
    <sheetView tabSelected="1" zoomScale="110" zoomScaleNormal="110" workbookViewId="0">
      <selection activeCell="F17" sqref="F17"/>
    </sheetView>
  </sheetViews>
  <sheetFormatPr defaultRowHeight="18" x14ac:dyDescent="0.45"/>
  <cols>
    <col min="1" max="3" width="8.796875" style="10"/>
    <col min="4" max="4" width="5" style="10" customWidth="1"/>
    <col min="5" max="5" width="9.796875" style="10" customWidth="1"/>
    <col min="6" max="7" width="8.796875" style="10"/>
    <col min="8" max="8" width="8.796875" style="10" customWidth="1"/>
    <col min="9" max="16384" width="8.796875" style="10"/>
  </cols>
  <sheetData>
    <row r="2" spans="2:7" x14ac:dyDescent="0.45">
      <c r="B2" s="10" t="s">
        <v>18</v>
      </c>
    </row>
    <row r="3" spans="2:7" x14ac:dyDescent="0.45">
      <c r="B3" s="10" t="s">
        <v>19</v>
      </c>
    </row>
    <row r="4" spans="2:7" ht="19.2" x14ac:dyDescent="0.45">
      <c r="D4" s="11" t="s">
        <v>20</v>
      </c>
      <c r="E4" s="12">
        <v>3.2045135163199614</v>
      </c>
    </row>
    <row r="5" spans="2:7" ht="19.2" x14ac:dyDescent="0.45">
      <c r="C5" s="13"/>
      <c r="D5" s="11" t="s">
        <v>21</v>
      </c>
      <c r="E5" s="12">
        <v>-2.3824690515297355</v>
      </c>
      <c r="F5" s="11" t="s">
        <v>22</v>
      </c>
      <c r="G5" s="14">
        <f>SUM(F8:F13)</f>
        <v>-11.788071683411262</v>
      </c>
    </row>
    <row r="6" spans="2:7" x14ac:dyDescent="0.45">
      <c r="C6" s="13"/>
      <c r="D6" s="11"/>
    </row>
    <row r="7" spans="2:7" ht="21" x14ac:dyDescent="0.45">
      <c r="B7" s="15" t="s">
        <v>23</v>
      </c>
      <c r="C7" s="15" t="s">
        <v>24</v>
      </c>
      <c r="E7" s="16" t="s">
        <v>25</v>
      </c>
      <c r="F7" s="16" t="s">
        <v>15</v>
      </c>
      <c r="G7" s="16" t="s">
        <v>26</v>
      </c>
    </row>
    <row r="8" spans="2:7" ht="19.8" x14ac:dyDescent="0.45">
      <c r="B8" s="17">
        <v>1</v>
      </c>
      <c r="C8" s="17">
        <v>1</v>
      </c>
      <c r="E8" s="10">
        <f>_xlfn.POISSON.DIST(C8,$E$4*B8+$E$5,FALSE)</f>
        <v>0.3613149523732081</v>
      </c>
      <c r="F8" s="10">
        <f>LN(E8)</f>
        <v>-1.018005256760413</v>
      </c>
      <c r="G8" s="10">
        <f>$E$4*B8+$E$5</f>
        <v>0.82204446479022586</v>
      </c>
    </row>
    <row r="9" spans="2:7" ht="19.8" x14ac:dyDescent="0.45">
      <c r="B9" s="17">
        <v>2</v>
      </c>
      <c r="C9" s="17">
        <v>4</v>
      </c>
      <c r="E9" s="10">
        <f t="shared" ref="E9:E13" si="0">_xlfn.POISSON.DIST(C9,$E$4*B9+$E$5,FALSE)</f>
        <v>0.19534966675964963</v>
      </c>
      <c r="F9" s="10">
        <f t="shared" ref="F9:F12" si="1">LN(E9)</f>
        <v>-1.6329641633455807</v>
      </c>
      <c r="G9" s="10">
        <f t="shared" ref="G9:G13" si="2">$E$4*B9+$E$5</f>
        <v>4.0265579811101873</v>
      </c>
    </row>
    <row r="10" spans="2:7" ht="19.8" x14ac:dyDescent="0.45">
      <c r="B10" s="17">
        <v>3</v>
      </c>
      <c r="C10" s="17">
        <v>5</v>
      </c>
      <c r="E10" s="10">
        <f>_xlfn.POISSON.DIST(C10,$E$4*B10+$E$5,FALSE)</f>
        <v>0.1192387961368894</v>
      </c>
      <c r="F10" s="10">
        <f t="shared" si="1"/>
        <v>-2.1266271063580078</v>
      </c>
      <c r="G10" s="10">
        <f t="shared" si="2"/>
        <v>7.2310714974301487</v>
      </c>
    </row>
    <row r="11" spans="2:7" ht="19.8" x14ac:dyDescent="0.45">
      <c r="B11" s="17">
        <v>4</v>
      </c>
      <c r="C11" s="17">
        <v>10</v>
      </c>
      <c r="E11" s="10">
        <f t="shared" si="0"/>
        <v>0.12396183156115174</v>
      </c>
      <c r="F11" s="10">
        <f t="shared" si="1"/>
        <v>-2.0877815707510305</v>
      </c>
      <c r="G11" s="10">
        <f t="shared" si="2"/>
        <v>10.43558501375011</v>
      </c>
    </row>
    <row r="12" spans="2:7" ht="19.8" x14ac:dyDescent="0.45">
      <c r="B12" s="17">
        <v>5</v>
      </c>
      <c r="C12" s="17">
        <v>13</v>
      </c>
      <c r="E12" s="10">
        <f t="shared" si="0"/>
        <v>0.10827489136841482</v>
      </c>
      <c r="F12" s="10">
        <f t="shared" si="1"/>
        <v>-2.2230819951752787</v>
      </c>
      <c r="G12" s="10">
        <f>$E$4*B12+$E$5</f>
        <v>13.640098530070073</v>
      </c>
    </row>
    <row r="13" spans="2:7" ht="19.8" x14ac:dyDescent="0.45">
      <c r="B13" s="17">
        <v>6</v>
      </c>
      <c r="C13" s="17">
        <v>20</v>
      </c>
      <c r="E13" s="10">
        <f t="shared" si="0"/>
        <v>6.7231621034359187E-2</v>
      </c>
      <c r="F13" s="10">
        <f>LN(E13)</f>
        <v>-2.6996115910209522</v>
      </c>
      <c r="G13" s="10">
        <f t="shared" si="2"/>
        <v>16.844612046390033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Ex4-1 Logistic Regr</vt:lpstr>
      <vt:lpstr>Ex4-2 Poisson Regr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2022-03-27T01:51:48Z</dcterms:created>
  <dcterms:modified xsi:type="dcterms:W3CDTF">2022-11-30T00:16:14Z</dcterms:modified>
</cp:coreProperties>
</file>