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D4F852C4-7015-493D-AE47-CA1902B877E8}" xr6:coauthVersionLast="46" xr6:coauthVersionMax="46" xr10:uidLastSave="{00000000-0000-0000-0000-000000000000}"/>
  <bookViews>
    <workbookView xWindow="660" yWindow="600" windowWidth="11664" windowHeight="11484" activeTab="1" xr2:uid="{9C6811E3-66EE-4D12-82A6-FE0506776191}"/>
  </bookViews>
  <sheets>
    <sheet name="重回帰 " sheetId="1" r:id="rId1"/>
    <sheet name="重回帰（ソルバー）" sheetId="2" r:id="rId2"/>
  </sheets>
  <externalReferences>
    <externalReference r:id="rId3"/>
  </externalReferences>
  <definedNames>
    <definedName name="solver_adj" localSheetId="0" hidden="1">'重回帰 '!$F$2:$H$2</definedName>
    <definedName name="solver_adj" localSheetId="1" hidden="1">'重回帰（ソルバー）'!$F$2:$H$2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'重回帰 '!$H$6</definedName>
    <definedName name="solver_opt" localSheetId="1" hidden="1">'重回帰（ソルバー）'!$H$6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F10" i="2" s="1"/>
  <c r="H9" i="2"/>
  <c r="I9" i="2" s="1"/>
  <c r="F9" i="2"/>
  <c r="E9" i="2"/>
  <c r="E8" i="2"/>
  <c r="F8" i="2" s="1"/>
  <c r="E7" i="2"/>
  <c r="F7" i="2" s="1"/>
  <c r="F6" i="2"/>
  <c r="E6" i="2"/>
  <c r="E5" i="2"/>
  <c r="F5" i="2" s="1"/>
  <c r="H6" i="2" l="1"/>
  <c r="E10" i="1" l="1"/>
  <c r="F10" i="1" s="1"/>
  <c r="E9" i="1"/>
  <c r="F9" i="1" s="1"/>
  <c r="F8" i="1"/>
  <c r="E8" i="1"/>
  <c r="E6" i="1"/>
  <c r="F6" i="1" s="1"/>
  <c r="F5" i="1"/>
  <c r="E5" i="1"/>
  <c r="H2" i="1"/>
  <c r="G2" i="1"/>
  <c r="F2" i="1"/>
  <c r="E7" i="1" s="1"/>
  <c r="F7" i="1" s="1"/>
  <c r="G6" i="1" l="1"/>
  <c r="H6" i="1" s="1"/>
</calcChain>
</file>

<file path=xl/sharedStrings.xml><?xml version="1.0" encoding="utf-8"?>
<sst xmlns="http://schemas.openxmlformats.org/spreadsheetml/2006/main" count="60" uniqueCount="43">
  <si>
    <t>Regression</t>
    <phoneticPr fontId="2"/>
  </si>
  <si>
    <t>y=cx+dz+e</t>
    <phoneticPr fontId="2"/>
  </si>
  <si>
    <t>Parameters</t>
    <phoneticPr fontId="2"/>
  </si>
  <si>
    <t>l</t>
    <phoneticPr fontId="2"/>
  </si>
  <si>
    <t>m</t>
    <phoneticPr fontId="2"/>
  </si>
  <si>
    <t>n</t>
    <phoneticPr fontId="2"/>
  </si>
  <si>
    <t>x</t>
    <phoneticPr fontId="2"/>
  </si>
  <si>
    <t>z</t>
    <phoneticPr fontId="2"/>
  </si>
  <si>
    <t>y</t>
    <phoneticPr fontId="2"/>
  </si>
  <si>
    <t>Mother</t>
    <phoneticPr fontId="2"/>
  </si>
  <si>
    <t>Father</t>
    <phoneticPr fontId="2"/>
  </si>
  <si>
    <t>Child</t>
    <phoneticPr fontId="2"/>
  </si>
  <si>
    <t>Estimate</t>
    <phoneticPr fontId="2"/>
  </si>
  <si>
    <t>Residual</t>
    <phoneticPr fontId="2"/>
  </si>
  <si>
    <t>R</t>
    <phoneticPr fontId="2"/>
  </si>
  <si>
    <t>R^2</t>
    <phoneticPr fontId="2"/>
  </si>
  <si>
    <t>概要</t>
  </si>
  <si>
    <t>回帰統計</t>
  </si>
  <si>
    <r>
      <t>重相関</t>
    </r>
    <r>
      <rPr>
        <b/>
        <sz val="12"/>
        <color theme="1"/>
        <rFont val="Calibri"/>
        <family val="2"/>
      </rPr>
      <t xml:space="preserve"> R</t>
    </r>
  </si>
  <si>
    <r>
      <t>重決定</t>
    </r>
    <r>
      <rPr>
        <b/>
        <sz val="12"/>
        <color theme="1"/>
        <rFont val="Calibri"/>
        <family val="2"/>
      </rPr>
      <t xml:space="preserve"> R2</t>
    </r>
  </si>
  <si>
    <r>
      <t>補正</t>
    </r>
    <r>
      <rPr>
        <b/>
        <sz val="12"/>
        <color theme="1"/>
        <rFont val="Calibri"/>
        <family val="2"/>
      </rPr>
      <t xml:space="preserve"> R2</t>
    </r>
  </si>
  <si>
    <t>標準誤差</t>
  </si>
  <si>
    <t>観測数</t>
  </si>
  <si>
    <t>分散分析表</t>
  </si>
  <si>
    <t>自由度</t>
  </si>
  <si>
    <t>変動</t>
  </si>
  <si>
    <t>分散</t>
  </si>
  <si>
    <t>観測された分散比</t>
  </si>
  <si>
    <r>
      <t>有意</t>
    </r>
    <r>
      <rPr>
        <b/>
        <sz val="12"/>
        <color theme="1"/>
        <rFont val="Calibri"/>
        <family val="2"/>
      </rPr>
      <t xml:space="preserve"> F</t>
    </r>
  </si>
  <si>
    <t>回帰</t>
  </si>
  <si>
    <t>残差</t>
  </si>
  <si>
    <t>合計</t>
  </si>
  <si>
    <t>係数</t>
  </si>
  <si>
    <t xml:space="preserve">t </t>
  </si>
  <si>
    <t>P-値</t>
  </si>
  <si>
    <r>
      <t>下限</t>
    </r>
    <r>
      <rPr>
        <b/>
        <sz val="12"/>
        <color theme="1"/>
        <rFont val="Calibri"/>
        <family val="2"/>
      </rPr>
      <t xml:space="preserve"> 95%</t>
    </r>
  </si>
  <si>
    <r>
      <t>上限</t>
    </r>
    <r>
      <rPr>
        <b/>
        <sz val="12"/>
        <color theme="1"/>
        <rFont val="Calibri"/>
        <family val="2"/>
      </rPr>
      <t xml:space="preserve"> 95%</t>
    </r>
  </si>
  <si>
    <r>
      <t>下限</t>
    </r>
    <r>
      <rPr>
        <b/>
        <sz val="12"/>
        <color theme="1"/>
        <rFont val="Calibri"/>
        <family val="2"/>
      </rPr>
      <t xml:space="preserve"> 95.0%</t>
    </r>
  </si>
  <si>
    <r>
      <t>上限</t>
    </r>
    <r>
      <rPr>
        <b/>
        <sz val="12"/>
        <color theme="1"/>
        <rFont val="Calibri"/>
        <family val="2"/>
      </rPr>
      <t xml:space="preserve"> 95.0%</t>
    </r>
  </si>
  <si>
    <t>切片</t>
  </si>
  <si>
    <r>
      <t>X 値</t>
    </r>
    <r>
      <rPr>
        <b/>
        <sz val="12"/>
        <color theme="1"/>
        <rFont val="Calibri"/>
        <family val="2"/>
      </rPr>
      <t xml:space="preserve"> 1</t>
    </r>
  </si>
  <si>
    <r>
      <t>X 値</t>
    </r>
    <r>
      <rPr>
        <b/>
        <sz val="12"/>
        <color theme="1"/>
        <rFont val="Calibri"/>
        <family val="2"/>
      </rPr>
      <t xml:space="preserve"> 2</t>
    </r>
  </si>
  <si>
    <t>SUM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</si>
</sst>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28"/>
    </font>
    <font>
      <b/>
      <sz val="12"/>
      <color theme="1"/>
      <name val="ＭＳ Ｐゴシック"/>
      <family val="3"/>
      <charset val="128"/>
    </font>
    <font>
      <sz val="6"/>
      <name val="Calibri"/>
      <family val="2"/>
      <charset val="128"/>
    </font>
    <font>
      <b/>
      <sz val="12"/>
      <color theme="1"/>
      <name val="Calibri"/>
      <family val="2"/>
      <charset val="128"/>
    </font>
    <font>
      <b/>
      <sz val="12"/>
      <color theme="1"/>
      <name val="ＭＳ Ｐゴシック"/>
      <family val="2"/>
      <charset val="128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Continuous"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3" fillId="2" borderId="3" xfId="0" applyFont="1" applyFill="1" applyBorder="1">
      <alignment vertical="center"/>
    </xf>
    <xf numFmtId="0" fontId="3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56597222222222"/>
          <c:y val="4.9173148148148146E-2"/>
          <c:w val="0.7545081018518518"/>
          <c:h val="0.704248456790123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'重回帰 '!$E$4</c:f>
              <c:strCache>
                <c:ptCount val="1"/>
                <c:pt idx="0">
                  <c:v>Estimate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'重回帰 '!$D$5:$D$10</c:f>
              <c:numCache>
                <c:formatCode>General</c:formatCode>
                <c:ptCount val="6"/>
                <c:pt idx="0">
                  <c:v>117</c:v>
                </c:pt>
                <c:pt idx="1">
                  <c:v>119</c:v>
                </c:pt>
                <c:pt idx="2">
                  <c:v>123</c:v>
                </c:pt>
                <c:pt idx="3">
                  <c:v>130</c:v>
                </c:pt>
                <c:pt idx="4">
                  <c:v>132</c:v>
                </c:pt>
                <c:pt idx="5">
                  <c:v>135</c:v>
                </c:pt>
              </c:numCache>
            </c:numRef>
          </c:xVal>
          <c:yVal>
            <c:numRef>
              <c:f>'重回帰 '!$E$5:$E$10</c:f>
              <c:numCache>
                <c:formatCode>General</c:formatCode>
                <c:ptCount val="6"/>
                <c:pt idx="0">
                  <c:v>115.8137014604898</c:v>
                </c:pt>
                <c:pt idx="1">
                  <c:v>120.24791865011039</c:v>
                </c:pt>
                <c:pt idx="2">
                  <c:v>123.9875422853323</c:v>
                </c:pt>
                <c:pt idx="3">
                  <c:v>128.77604472623412</c:v>
                </c:pt>
                <c:pt idx="4">
                  <c:v>133.21026191585472</c:v>
                </c:pt>
                <c:pt idx="5">
                  <c:v>133.96453096197865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5-469B-ACC1-23CAE6C96395}"/>
            </c:ext>
          </c:extLst>
        </c:ser>
        <c:ser>
          <c:idx val="1"/>
          <c:order val="1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'重回帰 '!$B$12:$C$12</c:f>
              <c:numCache>
                <c:formatCode>General</c:formatCode>
                <c:ptCount val="2"/>
                <c:pt idx="0">
                  <c:v>110</c:v>
                </c:pt>
                <c:pt idx="1">
                  <c:v>140</c:v>
                </c:pt>
              </c:numCache>
            </c:numRef>
          </c:xVal>
          <c:yVal>
            <c:numRef>
              <c:f>'重回帰 '!$B$13:$C$13</c:f>
              <c:numCache>
                <c:formatCode>General</c:formatCode>
                <c:ptCount val="2"/>
                <c:pt idx="0">
                  <c:v>110</c:v>
                </c:pt>
                <c:pt idx="1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95-469B-ACC1-23CAE6C96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32736"/>
        <c:axId val="174934656"/>
      </c:scatterChart>
      <c:valAx>
        <c:axId val="174932736"/>
        <c:scaling>
          <c:orientation val="minMax"/>
          <c:max val="14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 sz="1400"/>
                  <a:t>Measured</a:t>
                </a:r>
                <a:r>
                  <a:rPr lang="ja-JP" altLang="en-US" sz="1400"/>
                  <a:t>　</a:t>
                </a:r>
                <a:r>
                  <a:rPr lang="en-US" altLang="ja-JP" sz="1400"/>
                  <a:t>(</a:t>
                </a:r>
                <a:r>
                  <a:rPr lang="en-US" altLang="en-US" sz="1400"/>
                  <a:t>cm</a:t>
                </a:r>
                <a:r>
                  <a:rPr lang="en-US" altLang="en-US" sz="1600"/>
                  <a:t>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4934656"/>
        <c:crosses val="autoZero"/>
        <c:crossBetween val="midCat"/>
        <c:majorUnit val="10"/>
        <c:minorUnit val="5"/>
      </c:valAx>
      <c:valAx>
        <c:axId val="174934656"/>
        <c:scaling>
          <c:orientation val="minMax"/>
          <c:max val="140"/>
          <c:min val="1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400"/>
                </a:pPr>
                <a:r>
                  <a:rPr lang="en-US" altLang="ja-JP" sz="1400"/>
                  <a:t>Estimated (cm) </a:t>
                </a:r>
              </a:p>
            </c:rich>
          </c:tx>
          <c:layout>
            <c:manualLayout>
              <c:xMode val="edge"/>
              <c:yMode val="edge"/>
              <c:x val="2.9398148148148149E-2"/>
              <c:y val="0.22077314814814814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4932736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56597222222222"/>
          <c:y val="4.9173148148148146E-2"/>
          <c:w val="0.7545081018518518"/>
          <c:h val="0.704248456790123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'重回帰（ソルバー）'!$E$4</c:f>
              <c:strCache>
                <c:ptCount val="1"/>
                <c:pt idx="0">
                  <c:v>Estimate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'重回帰（ソルバー）'!$D$5:$D$10</c:f>
              <c:numCache>
                <c:formatCode>General</c:formatCode>
                <c:ptCount val="6"/>
                <c:pt idx="0">
                  <c:v>117</c:v>
                </c:pt>
                <c:pt idx="1">
                  <c:v>119</c:v>
                </c:pt>
                <c:pt idx="2">
                  <c:v>123</c:v>
                </c:pt>
                <c:pt idx="3">
                  <c:v>130</c:v>
                </c:pt>
                <c:pt idx="4">
                  <c:v>132</c:v>
                </c:pt>
                <c:pt idx="5">
                  <c:v>135</c:v>
                </c:pt>
              </c:numCache>
            </c:numRef>
          </c:xVal>
          <c:yVal>
            <c:numRef>
              <c:f>'重回帰（ソルバー）'!$E$5:$E$10</c:f>
              <c:numCache>
                <c:formatCode>General</c:formatCode>
                <c:ptCount val="6"/>
                <c:pt idx="0">
                  <c:v>115.81486287523677</c:v>
                </c:pt>
                <c:pt idx="1">
                  <c:v>120.24953956283457</c:v>
                </c:pt>
                <c:pt idx="2">
                  <c:v>123.99227544868086</c:v>
                </c:pt>
                <c:pt idx="3">
                  <c:v>128.76901281441206</c:v>
                </c:pt>
                <c:pt idx="4">
                  <c:v>133.20368950200989</c:v>
                </c:pt>
                <c:pt idx="5">
                  <c:v>133.97029799577598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AA-4CA8-99AF-4611D8D096A5}"/>
            </c:ext>
          </c:extLst>
        </c:ser>
        <c:ser>
          <c:idx val="1"/>
          <c:order val="1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'重回帰（ソルバー）'!$B$12:$C$12</c:f>
              <c:numCache>
                <c:formatCode>General</c:formatCode>
                <c:ptCount val="2"/>
                <c:pt idx="0">
                  <c:v>110</c:v>
                </c:pt>
                <c:pt idx="1">
                  <c:v>140</c:v>
                </c:pt>
              </c:numCache>
            </c:numRef>
          </c:xVal>
          <c:yVal>
            <c:numRef>
              <c:f>'重回帰（ソルバー）'!$B$13:$C$13</c:f>
              <c:numCache>
                <c:formatCode>General</c:formatCode>
                <c:ptCount val="2"/>
                <c:pt idx="0">
                  <c:v>110</c:v>
                </c:pt>
                <c:pt idx="1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AA-4CA8-99AF-4611D8D09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32736"/>
        <c:axId val="174934656"/>
      </c:scatterChart>
      <c:valAx>
        <c:axId val="174932736"/>
        <c:scaling>
          <c:orientation val="minMax"/>
          <c:max val="140"/>
          <c:min val="110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 sz="1400"/>
                  <a:t>Measured</a:t>
                </a:r>
                <a:r>
                  <a:rPr lang="ja-JP" altLang="en-US" sz="1400"/>
                  <a:t>　</a:t>
                </a:r>
                <a:r>
                  <a:rPr lang="en-US" altLang="ja-JP" sz="1400"/>
                  <a:t>(</a:t>
                </a:r>
                <a:r>
                  <a:rPr lang="en-US" altLang="en-US" sz="1400"/>
                  <a:t>cm</a:t>
                </a:r>
                <a:r>
                  <a:rPr lang="en-US" altLang="en-US" sz="1600"/>
                  <a:t>)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4934656"/>
        <c:crosses val="autoZero"/>
        <c:crossBetween val="midCat"/>
        <c:majorUnit val="10"/>
        <c:minorUnit val="5"/>
      </c:valAx>
      <c:valAx>
        <c:axId val="174934656"/>
        <c:scaling>
          <c:orientation val="minMax"/>
          <c:max val="140"/>
          <c:min val="1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400"/>
                </a:pPr>
                <a:r>
                  <a:rPr lang="en-US" altLang="ja-JP" sz="1400"/>
                  <a:t>Estimated (cm) </a:t>
                </a:r>
              </a:p>
            </c:rich>
          </c:tx>
          <c:layout>
            <c:manualLayout>
              <c:xMode val="edge"/>
              <c:yMode val="edge"/>
              <c:x val="2.9398148148148149E-2"/>
              <c:y val="0.22077314814814814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4932736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55993</xdr:colOff>
      <xdr:row>10</xdr:row>
      <xdr:rowOff>143165</xdr:rowOff>
    </xdr:from>
    <xdr:to>
      <xdr:col>7</xdr:col>
      <xdr:colOff>77043</xdr:colOff>
      <xdr:row>27</xdr:row>
      <xdr:rowOff>36715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50B3C1-425E-4FD2-8D15-B3674A6DAC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87743</xdr:colOff>
      <xdr:row>11</xdr:row>
      <xdr:rowOff>60615</xdr:rowOff>
    </xdr:from>
    <xdr:to>
      <xdr:col>7</xdr:col>
      <xdr:colOff>108793</xdr:colOff>
      <xdr:row>27</xdr:row>
      <xdr:rowOff>151015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3079C67-0D77-492B-A87F-6EE211697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7-4%20Regres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重回帰 "/>
      <sheetName val="重回帰  (2)"/>
      <sheetName val="重回帰（ソルバー）"/>
      <sheetName val="Sheet1"/>
    </sheetNames>
    <sheetDataSet>
      <sheetData sheetId="0">
        <row r="4">
          <cell r="E4" t="str">
            <v>Estimate</v>
          </cell>
        </row>
        <row r="5">
          <cell r="D5">
            <v>117</v>
          </cell>
          <cell r="E5">
            <v>115.8137014604898</v>
          </cell>
        </row>
        <row r="6">
          <cell r="D6">
            <v>119</v>
          </cell>
          <cell r="E6">
            <v>120.24791865011039</v>
          </cell>
        </row>
        <row r="7">
          <cell r="D7">
            <v>123</v>
          </cell>
          <cell r="E7">
            <v>123.9875422853323</v>
          </cell>
        </row>
        <row r="8">
          <cell r="D8">
            <v>130</v>
          </cell>
          <cell r="E8">
            <v>128.77604472623412</v>
          </cell>
        </row>
        <row r="9">
          <cell r="D9">
            <v>132</v>
          </cell>
          <cell r="E9">
            <v>133.21026191585472</v>
          </cell>
        </row>
        <row r="10">
          <cell r="D10">
            <v>135</v>
          </cell>
          <cell r="E10">
            <v>133.96453096197865</v>
          </cell>
        </row>
        <row r="12">
          <cell r="B12">
            <v>110</v>
          </cell>
          <cell r="C12">
            <v>140</v>
          </cell>
        </row>
        <row r="13">
          <cell r="B13">
            <v>110</v>
          </cell>
          <cell r="C13">
            <v>140</v>
          </cell>
        </row>
      </sheetData>
      <sheetData sheetId="1" refreshError="1"/>
      <sheetData sheetId="2">
        <row r="4">
          <cell r="E4" t="str">
            <v>Estimate</v>
          </cell>
        </row>
        <row r="5">
          <cell r="D5">
            <v>117</v>
          </cell>
          <cell r="E5">
            <v>115.81486287523677</v>
          </cell>
        </row>
        <row r="6">
          <cell r="D6">
            <v>119</v>
          </cell>
          <cell r="E6">
            <v>120.24953956283457</v>
          </cell>
        </row>
        <row r="7">
          <cell r="D7">
            <v>123</v>
          </cell>
          <cell r="E7">
            <v>123.99227544868086</v>
          </cell>
        </row>
        <row r="8">
          <cell r="D8">
            <v>130</v>
          </cell>
          <cell r="E8">
            <v>128.76901281441206</v>
          </cell>
        </row>
        <row r="9">
          <cell r="D9">
            <v>132</v>
          </cell>
          <cell r="E9">
            <v>133.20368950200989</v>
          </cell>
        </row>
        <row r="10">
          <cell r="D10">
            <v>135</v>
          </cell>
          <cell r="E10">
            <v>133.97029799577598</v>
          </cell>
        </row>
        <row r="12">
          <cell r="B12">
            <v>110</v>
          </cell>
          <cell r="C12">
            <v>140</v>
          </cell>
        </row>
        <row r="13">
          <cell r="B13">
            <v>110</v>
          </cell>
          <cell r="C13">
            <v>140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58CB-F833-4736-AC5E-AFA91400E96B}">
  <dimension ref="A1:R23"/>
  <sheetViews>
    <sheetView zoomScale="120" zoomScaleNormal="120" workbookViewId="0">
      <selection activeCell="H10" sqref="H10"/>
    </sheetView>
  </sheetViews>
  <sheetFormatPr defaultRowHeight="15.6" x14ac:dyDescent="0.3"/>
  <cols>
    <col min="1" max="1" width="6.109375" style="3" customWidth="1"/>
    <col min="2" max="2" width="11.5546875" style="2" customWidth="1"/>
    <col min="3" max="3" width="10.77734375" style="2" customWidth="1"/>
    <col min="4" max="4" width="10.33203125" style="2" customWidth="1"/>
    <col min="5" max="5" width="9.6640625" style="2" customWidth="1"/>
    <col min="6" max="6" width="9" style="2" customWidth="1"/>
    <col min="7" max="8" width="7.77734375" style="2" customWidth="1"/>
    <col min="9" max="9" width="7.21875" style="3" customWidth="1"/>
    <col min="10" max="10" width="10.77734375" style="3" customWidth="1"/>
    <col min="11" max="11" width="9.88671875" style="3" customWidth="1"/>
    <col min="12" max="12" width="10.77734375" style="3" customWidth="1"/>
    <col min="13" max="13" width="8.77734375" style="3" customWidth="1"/>
    <col min="14" max="18" width="10.77734375" style="3" customWidth="1"/>
    <col min="19" max="16384" width="8.88671875" style="3"/>
  </cols>
  <sheetData>
    <row r="1" spans="1:15" x14ac:dyDescent="0.3">
      <c r="A1" s="1" t="s">
        <v>0</v>
      </c>
      <c r="C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J1" s="2"/>
    </row>
    <row r="2" spans="1:15" x14ac:dyDescent="0.3">
      <c r="B2" s="3"/>
      <c r="C2" s="3"/>
      <c r="D2" s="3"/>
      <c r="F2" s="4">
        <f>K22</f>
        <v>0.90157392590191832</v>
      </c>
      <c r="G2" s="4">
        <f>K23</f>
        <v>0.20698037150323087</v>
      </c>
      <c r="H2" s="4">
        <f>K21</f>
        <v>-50.455466202118835</v>
      </c>
    </row>
    <row r="3" spans="1:15" x14ac:dyDescent="0.3">
      <c r="B3" s="2" t="s">
        <v>6</v>
      </c>
      <c r="C3" s="2" t="s">
        <v>7</v>
      </c>
      <c r="D3" s="2" t="s">
        <v>8</v>
      </c>
    </row>
    <row r="4" spans="1:15" x14ac:dyDescent="0.3">
      <c r="B4" s="5" t="s">
        <v>9</v>
      </c>
      <c r="C4" s="5" t="s">
        <v>10</v>
      </c>
      <c r="D4" s="5" t="s">
        <v>11</v>
      </c>
      <c r="E4" s="6" t="s">
        <v>12</v>
      </c>
      <c r="F4" s="6" t="s">
        <v>13</v>
      </c>
    </row>
    <row r="5" spans="1:15" x14ac:dyDescent="0.3">
      <c r="B5" s="2">
        <v>147</v>
      </c>
      <c r="C5" s="2">
        <v>163</v>
      </c>
      <c r="D5" s="2">
        <v>117</v>
      </c>
      <c r="E5" s="2">
        <f>B5*$F$2+C5*$G$2+$H$2</f>
        <v>115.8137014604898</v>
      </c>
      <c r="F5" s="2">
        <f>(E5-D5)^2</f>
        <v>1.4073042248440439</v>
      </c>
      <c r="G5" s="2" t="s">
        <v>14</v>
      </c>
      <c r="H5" s="3" t="s">
        <v>15</v>
      </c>
      <c r="J5" s="3" t="s">
        <v>16</v>
      </c>
    </row>
    <row r="6" spans="1:15" ht="16.2" thickBot="1" x14ac:dyDescent="0.35">
      <c r="B6" s="2">
        <v>151</v>
      </c>
      <c r="C6" s="2">
        <v>167</v>
      </c>
      <c r="D6" s="2">
        <v>119</v>
      </c>
      <c r="E6" s="2">
        <f>B6*$F$2+C6*$G$2+$H$2</f>
        <v>120.24791865011039</v>
      </c>
      <c r="F6" s="2">
        <f t="shared" ref="F6:F9" si="0">(E6-D6)^2</f>
        <v>1.5573009572933443</v>
      </c>
      <c r="G6" s="7">
        <f>PEARSON(E5:E10,D5:D10)</f>
        <v>0.98523130776687406</v>
      </c>
      <c r="H6" s="7">
        <f>G6^2</f>
        <v>0.97068072980402498</v>
      </c>
    </row>
    <row r="7" spans="1:15" x14ac:dyDescent="0.3">
      <c r="B7" s="2">
        <v>154</v>
      </c>
      <c r="C7" s="2">
        <v>172</v>
      </c>
      <c r="D7" s="2">
        <v>123</v>
      </c>
      <c r="E7" s="2">
        <f t="shared" ref="E7:E9" si="1">B7*$F$2+C7*$G$2+$H$2</f>
        <v>123.9875422853323</v>
      </c>
      <c r="F7" s="2">
        <f t="shared" si="0"/>
        <v>0.97523976531933376</v>
      </c>
      <c r="J7" s="8" t="s">
        <v>17</v>
      </c>
      <c r="K7" s="8"/>
    </row>
    <row r="8" spans="1:15" x14ac:dyDescent="0.3">
      <c r="B8" s="2">
        <v>160</v>
      </c>
      <c r="C8" s="2">
        <v>169</v>
      </c>
      <c r="D8" s="2">
        <v>130</v>
      </c>
      <c r="E8" s="2">
        <f t="shared" si="1"/>
        <v>128.77604472623412</v>
      </c>
      <c r="F8" s="2">
        <f t="shared" si="0"/>
        <v>1.4980665121793133</v>
      </c>
      <c r="I8" s="9"/>
      <c r="J8" s="3" t="s">
        <v>18</v>
      </c>
      <c r="K8" s="3">
        <v>0.98523130776687406</v>
      </c>
    </row>
    <row r="9" spans="1:15" x14ac:dyDescent="0.3">
      <c r="B9" s="2">
        <v>164</v>
      </c>
      <c r="C9" s="2">
        <v>173</v>
      </c>
      <c r="D9" s="2">
        <v>132</v>
      </c>
      <c r="E9" s="2">
        <f t="shared" si="1"/>
        <v>133.21026191585472</v>
      </c>
      <c r="F9" s="2">
        <f t="shared" si="0"/>
        <v>1.4647339049683268</v>
      </c>
      <c r="J9" s="3" t="s">
        <v>19</v>
      </c>
      <c r="K9" s="3">
        <v>0.97068072980402487</v>
      </c>
    </row>
    <row r="10" spans="1:15" x14ac:dyDescent="0.3">
      <c r="B10" s="2">
        <v>163</v>
      </c>
      <c r="C10" s="2">
        <v>181</v>
      </c>
      <c r="D10" s="2">
        <v>135</v>
      </c>
      <c r="E10" s="2">
        <f>B10*$F$2+C10*$G$2+$H$2</f>
        <v>133.96453096197865</v>
      </c>
      <c r="F10" s="2">
        <f>(E10-D10)^2</f>
        <v>1.0721961287008537</v>
      </c>
      <c r="J10" s="3" t="s">
        <v>20</v>
      </c>
      <c r="K10" s="3">
        <v>0.95113454967337463</v>
      </c>
    </row>
    <row r="11" spans="1:15" x14ac:dyDescent="0.3">
      <c r="J11" s="3" t="s">
        <v>21</v>
      </c>
      <c r="K11" s="3">
        <v>1.6304234105803355</v>
      </c>
    </row>
    <row r="12" spans="1:15" ht="16.2" thickBot="1" x14ac:dyDescent="0.35">
      <c r="B12" s="2">
        <v>110</v>
      </c>
      <c r="C12" s="2">
        <v>140</v>
      </c>
      <c r="J12" s="10" t="s">
        <v>22</v>
      </c>
      <c r="K12" s="10">
        <v>6</v>
      </c>
    </row>
    <row r="13" spans="1:15" x14ac:dyDescent="0.3">
      <c r="B13" s="2">
        <v>110</v>
      </c>
      <c r="C13" s="2">
        <v>140</v>
      </c>
    </row>
    <row r="14" spans="1:15" ht="16.2" thickBot="1" x14ac:dyDescent="0.35">
      <c r="J14" s="3" t="s">
        <v>23</v>
      </c>
    </row>
    <row r="15" spans="1:15" ht="31.2" x14ac:dyDescent="0.3">
      <c r="J15" s="11"/>
      <c r="K15" s="11" t="s">
        <v>24</v>
      </c>
      <c r="L15" s="11" t="s">
        <v>25</v>
      </c>
      <c r="M15" s="11" t="s">
        <v>26</v>
      </c>
      <c r="N15" s="12" t="s">
        <v>27</v>
      </c>
      <c r="O15" s="11" t="s">
        <v>28</v>
      </c>
    </row>
    <row r="16" spans="1:15" x14ac:dyDescent="0.3">
      <c r="J16" s="3" t="s">
        <v>29</v>
      </c>
      <c r="K16" s="3">
        <v>2</v>
      </c>
      <c r="L16" s="3">
        <v>264.02515850669477</v>
      </c>
      <c r="M16" s="3">
        <v>132.01257925334738</v>
      </c>
      <c r="N16" s="3">
        <v>49.660891453768699</v>
      </c>
      <c r="O16" s="3">
        <v>5.020300733980956E-3</v>
      </c>
    </row>
    <row r="17" spans="10:18" x14ac:dyDescent="0.3">
      <c r="J17" s="3" t="s">
        <v>30</v>
      </c>
      <c r="K17" s="3">
        <v>3</v>
      </c>
      <c r="L17" s="3">
        <v>7.9748414933052389</v>
      </c>
      <c r="M17" s="3">
        <v>2.6582804977684131</v>
      </c>
    </row>
    <row r="18" spans="10:18" ht="16.2" thickBot="1" x14ac:dyDescent="0.35">
      <c r="J18" s="10" t="s">
        <v>31</v>
      </c>
      <c r="K18" s="10">
        <v>5</v>
      </c>
      <c r="L18" s="10">
        <v>272</v>
      </c>
      <c r="M18" s="10"/>
      <c r="N18" s="10"/>
      <c r="O18" s="10"/>
    </row>
    <row r="19" spans="10:18" ht="16.2" thickBot="1" x14ac:dyDescent="0.35"/>
    <row r="20" spans="10:18" x14ac:dyDescent="0.3">
      <c r="J20" s="11"/>
      <c r="K20" s="11" t="s">
        <v>32</v>
      </c>
      <c r="L20" s="11" t="s">
        <v>21</v>
      </c>
      <c r="M20" s="11" t="s">
        <v>33</v>
      </c>
      <c r="N20" s="11" t="s">
        <v>34</v>
      </c>
      <c r="O20" s="11" t="s">
        <v>35</v>
      </c>
      <c r="P20" s="11" t="s">
        <v>36</v>
      </c>
      <c r="Q20" s="11" t="s">
        <v>37</v>
      </c>
      <c r="R20" s="11" t="s">
        <v>38</v>
      </c>
    </row>
    <row r="21" spans="10:18" x14ac:dyDescent="0.3">
      <c r="J21" s="13" t="s">
        <v>39</v>
      </c>
      <c r="K21" s="13">
        <v>-50.455466202118835</v>
      </c>
      <c r="L21" s="3">
        <v>20.292394051006646</v>
      </c>
      <c r="M21" s="3">
        <v>-2.4864225519815335</v>
      </c>
      <c r="N21" s="3">
        <v>8.8764243426795647E-2</v>
      </c>
      <c r="O21" s="3">
        <v>-115.03492067510606</v>
      </c>
      <c r="P21" s="3">
        <v>14.123988270868388</v>
      </c>
      <c r="Q21" s="3">
        <v>-115.03492067510606</v>
      </c>
      <c r="R21" s="3">
        <v>14.123988270868388</v>
      </c>
    </row>
    <row r="22" spans="10:18" x14ac:dyDescent="0.3">
      <c r="J22" s="13" t="s">
        <v>40</v>
      </c>
      <c r="K22" s="13">
        <v>0.90157392590191832</v>
      </c>
      <c r="L22" s="3">
        <v>0.17465538947868842</v>
      </c>
      <c r="M22" s="3">
        <v>5.1620160625614648</v>
      </c>
      <c r="N22" s="3">
        <v>1.4100767370385049E-2</v>
      </c>
      <c r="O22" s="3">
        <v>0.34574252695757912</v>
      </c>
      <c r="P22" s="3">
        <v>1.4574053248462575</v>
      </c>
      <c r="Q22" s="3">
        <v>0.34574252695757912</v>
      </c>
      <c r="R22" s="3">
        <v>1.4574053248462575</v>
      </c>
    </row>
    <row r="23" spans="10:18" ht="16.2" thickBot="1" x14ac:dyDescent="0.35">
      <c r="J23" s="14" t="s">
        <v>41</v>
      </c>
      <c r="K23" s="14">
        <v>0.20698037150323087</v>
      </c>
      <c r="L23" s="10">
        <v>0.19587295207420768</v>
      </c>
      <c r="M23" s="10">
        <v>1.0567072651501932</v>
      </c>
      <c r="N23" s="10">
        <v>0.36821225822010023</v>
      </c>
      <c r="O23" s="10">
        <v>-0.41637478113034432</v>
      </c>
      <c r="P23" s="10">
        <v>0.83033552413680611</v>
      </c>
      <c r="Q23" s="10">
        <v>-0.41637478113034432</v>
      </c>
      <c r="R23" s="10">
        <v>0.83033552413680611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FCC8F-2ACB-4D58-9B72-60DEF3B73C69}">
  <dimension ref="A1:I13"/>
  <sheetViews>
    <sheetView tabSelected="1" zoomScale="120" zoomScaleNormal="120" workbookViewId="0">
      <selection activeCell="H14" sqref="H14"/>
    </sheetView>
  </sheetViews>
  <sheetFormatPr defaultRowHeight="15.6" x14ac:dyDescent="0.3"/>
  <cols>
    <col min="1" max="1" width="6.109375" style="3" customWidth="1"/>
    <col min="2" max="2" width="11.5546875" style="2" customWidth="1"/>
    <col min="3" max="3" width="10.77734375" style="2" customWidth="1"/>
    <col min="4" max="4" width="10.33203125" style="2" customWidth="1"/>
    <col min="5" max="5" width="9.6640625" style="2" customWidth="1"/>
    <col min="6" max="6" width="9" style="2" customWidth="1"/>
    <col min="7" max="7" width="7.77734375" style="2" customWidth="1"/>
    <col min="8" max="8" width="8.21875" style="2" customWidth="1"/>
    <col min="9" max="9" width="7.6640625" style="3" customWidth="1"/>
    <col min="10" max="16384" width="8.88671875" style="3"/>
  </cols>
  <sheetData>
    <row r="1" spans="1:9" x14ac:dyDescent="0.3">
      <c r="A1" s="1" t="s">
        <v>0</v>
      </c>
      <c r="C1" s="2" t="s">
        <v>1</v>
      </c>
      <c r="E1" s="15" t="s">
        <v>2</v>
      </c>
      <c r="F1" s="2" t="s">
        <v>3</v>
      </c>
      <c r="G1" s="2" t="s">
        <v>4</v>
      </c>
      <c r="H1" s="2" t="s">
        <v>5</v>
      </c>
    </row>
    <row r="2" spans="1:9" x14ac:dyDescent="0.3">
      <c r="B2" s="3"/>
      <c r="C2" s="3"/>
      <c r="D2" s="3"/>
      <c r="F2" s="4">
        <v>0.90030498682550797</v>
      </c>
      <c r="G2" s="4">
        <v>0.20836418507395113</v>
      </c>
      <c r="H2" s="4">
        <v>-50.493332355166956</v>
      </c>
    </row>
    <row r="3" spans="1:9" x14ac:dyDescent="0.3">
      <c r="B3" s="2" t="s">
        <v>6</v>
      </c>
      <c r="C3" s="2" t="s">
        <v>7</v>
      </c>
      <c r="D3" s="2" t="s">
        <v>8</v>
      </c>
    </row>
    <row r="4" spans="1:9" x14ac:dyDescent="0.3">
      <c r="B4" s="5" t="s">
        <v>9</v>
      </c>
      <c r="C4" s="5" t="s">
        <v>10</v>
      </c>
      <c r="D4" s="5" t="s">
        <v>11</v>
      </c>
      <c r="E4" s="6" t="s">
        <v>12</v>
      </c>
      <c r="F4" s="6" t="s">
        <v>13</v>
      </c>
    </row>
    <row r="5" spans="1:9" x14ac:dyDescent="0.3">
      <c r="B5" s="2">
        <v>147</v>
      </c>
      <c r="C5" s="2">
        <v>163</v>
      </c>
      <c r="D5" s="2">
        <v>117</v>
      </c>
      <c r="E5" s="2">
        <f>B5*$F$2+C5*$G$2+$H$2</f>
        <v>115.81486287523677</v>
      </c>
      <c r="F5" s="2">
        <f>(E5-D5)^2</f>
        <v>1.404550004492056</v>
      </c>
      <c r="H5" s="2" t="s">
        <v>42</v>
      </c>
    </row>
    <row r="6" spans="1:9" x14ac:dyDescent="0.3">
      <c r="B6" s="2">
        <v>151</v>
      </c>
      <c r="C6" s="2">
        <v>167</v>
      </c>
      <c r="D6" s="2">
        <v>119</v>
      </c>
      <c r="E6" s="2">
        <f>B6*$F$2+C6*$G$2+$H$2</f>
        <v>120.24953956283457</v>
      </c>
      <c r="F6" s="2">
        <f t="shared" ref="F6:F9" si="0">(E6-D6)^2</f>
        <v>1.5613491190888094</v>
      </c>
      <c r="H6" s="6">
        <f>SUM(F5:F10)</f>
        <v>7.9749937754691587</v>
      </c>
    </row>
    <row r="7" spans="1:9" x14ac:dyDescent="0.3">
      <c r="B7" s="2">
        <v>154</v>
      </c>
      <c r="C7" s="2">
        <v>172</v>
      </c>
      <c r="D7" s="2">
        <v>123</v>
      </c>
      <c r="E7" s="2">
        <f t="shared" ref="E7:E9" si="1">B7*$F$2+C7*$G$2+$H$2</f>
        <v>123.99227544868086</v>
      </c>
      <c r="F7" s="2">
        <f t="shared" si="0"/>
        <v>0.98461056605479635</v>
      </c>
    </row>
    <row r="8" spans="1:9" x14ac:dyDescent="0.3">
      <c r="B8" s="2">
        <v>160</v>
      </c>
      <c r="C8" s="2">
        <v>169</v>
      </c>
      <c r="D8" s="2">
        <v>130</v>
      </c>
      <c r="E8" s="2">
        <f t="shared" si="1"/>
        <v>128.76901281441206</v>
      </c>
      <c r="F8" s="2">
        <f t="shared" si="0"/>
        <v>1.5153294510817052</v>
      </c>
      <c r="H8" s="2" t="s">
        <v>14</v>
      </c>
      <c r="I8" s="3" t="s">
        <v>15</v>
      </c>
    </row>
    <row r="9" spans="1:9" x14ac:dyDescent="0.3">
      <c r="B9" s="2">
        <v>164</v>
      </c>
      <c r="C9" s="2">
        <v>173</v>
      </c>
      <c r="D9" s="2">
        <v>132</v>
      </c>
      <c r="E9" s="2">
        <f t="shared" si="1"/>
        <v>133.20368950200989</v>
      </c>
      <c r="F9" s="2">
        <f t="shared" si="0"/>
        <v>1.4488684172488264</v>
      </c>
      <c r="H9" s="7">
        <f>PEARSON(D5:D10,E5:E10)</f>
        <v>0.98523104242620185</v>
      </c>
      <c r="I9" s="7">
        <f>H9^2</f>
        <v>0.97068020696022039</v>
      </c>
    </row>
    <row r="10" spans="1:9" x14ac:dyDescent="0.3">
      <c r="B10" s="2">
        <v>163</v>
      </c>
      <c r="C10" s="2">
        <v>181</v>
      </c>
      <c r="D10" s="2">
        <v>135</v>
      </c>
      <c r="E10" s="2">
        <f>B10*$F$2+C10*$G$2+$H$2</f>
        <v>133.97029799577598</v>
      </c>
      <c r="F10" s="2">
        <f>(E10-D10)^2</f>
        <v>1.0602862175029648</v>
      </c>
    </row>
    <row r="12" spans="1:9" x14ac:dyDescent="0.3">
      <c r="B12" s="2">
        <v>110</v>
      </c>
      <c r="C12" s="2">
        <v>140</v>
      </c>
    </row>
    <row r="13" spans="1:9" x14ac:dyDescent="0.3">
      <c r="B13" s="2">
        <v>110</v>
      </c>
      <c r="C13" s="2">
        <v>140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重回帰 </vt:lpstr>
      <vt:lpstr>重回帰（ソルバー）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2021-01-15T08:05:28Z</dcterms:created>
  <dcterms:modified xsi:type="dcterms:W3CDTF">2021-01-15T08:20:25Z</dcterms:modified>
</cp:coreProperties>
</file>