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odeName="ThisWorkbook" defaultThemeVersion="166925"/>
  <xr:revisionPtr revIDLastSave="0" documentId="13_ncr:1_{CF8AEFE4-5796-4DEC-9CCD-13125C4DAB60}" xr6:coauthVersionLast="46" xr6:coauthVersionMax="46" xr10:uidLastSave="{00000000-0000-0000-0000-000000000000}"/>
  <bookViews>
    <workbookView xWindow="2130" yWindow="2190" windowWidth="22260" windowHeight="13305" xr2:uid="{8FE432BC-34F4-465D-8582-9F62ADA24215}"/>
  </bookViews>
  <sheets>
    <sheet name="商品管理簿" sheetId="6" r:id="rId1"/>
    <sheet name="商品一覧" sheetId="1" r:id="rId2"/>
    <sheet name="出荷記録" sheetId="2" r:id="rId3"/>
    <sheet name="Sheet4" sheetId="10" r:id="rId4"/>
  </sheets>
  <calcPr calcId="191029"/>
  <pivotCaches>
    <pivotCache cacheId="1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6" l="1"/>
  <c r="D16" i="6"/>
  <c r="F16" i="6" s="1"/>
  <c r="E16" i="6"/>
  <c r="C17" i="6"/>
  <c r="D17" i="6"/>
  <c r="F17" i="6" s="1"/>
  <c r="E17" i="6"/>
  <c r="C18" i="6"/>
  <c r="D18" i="6"/>
  <c r="F18" i="6" s="1"/>
  <c r="E18" i="6"/>
  <c r="C19" i="6"/>
  <c r="D19" i="6"/>
  <c r="F19" i="6" s="1"/>
  <c r="E19" i="6"/>
  <c r="C20" i="6"/>
  <c r="D20" i="6"/>
  <c r="F20" i="6" s="1"/>
  <c r="E20" i="6"/>
  <c r="C21" i="6"/>
  <c r="D21" i="6"/>
  <c r="F21" i="6" s="1"/>
  <c r="E21" i="6"/>
  <c r="C22" i="6"/>
  <c r="D22" i="6"/>
  <c r="F22" i="6" s="1"/>
  <c r="E22" i="6"/>
  <c r="C4" i="6"/>
  <c r="C5" i="6"/>
  <c r="C6" i="6"/>
  <c r="C7" i="6"/>
  <c r="C8" i="6"/>
  <c r="C9" i="6"/>
  <c r="C10" i="6"/>
  <c r="C11" i="6"/>
  <c r="C12" i="6"/>
  <c r="D4" i="6" l="1"/>
  <c r="D5" i="6"/>
  <c r="D6" i="6"/>
  <c r="D7" i="6"/>
  <c r="D8" i="6"/>
  <c r="D9" i="6"/>
  <c r="D10" i="6"/>
  <c r="D11" i="6"/>
  <c r="D12" i="6"/>
  <c r="D3" i="6"/>
  <c r="F9" i="6" l="1"/>
  <c r="F5" i="6"/>
  <c r="F3" i="6"/>
  <c r="F4" i="6"/>
  <c r="F6" i="6"/>
  <c r="F8" i="6"/>
  <c r="F10" i="6"/>
  <c r="F12" i="6"/>
  <c r="C3" i="6"/>
  <c r="F11" i="6"/>
  <c r="F7" i="6"/>
  <c r="D2" i="2"/>
  <c r="F2" i="2" s="1"/>
  <c r="C2" i="2"/>
  <c r="C4" i="2"/>
  <c r="D4" i="2"/>
  <c r="F4" i="2" s="1"/>
  <c r="C5" i="2"/>
  <c r="D5" i="2"/>
  <c r="F5" i="2" s="1"/>
  <c r="C6" i="2"/>
  <c r="D6" i="2"/>
  <c r="F6" i="2" s="1"/>
  <c r="C7" i="2"/>
  <c r="D7" i="2"/>
  <c r="F7" i="2" s="1"/>
  <c r="C8" i="2"/>
  <c r="D8" i="2"/>
  <c r="F8" i="2" s="1"/>
  <c r="C9" i="2"/>
  <c r="D9" i="2"/>
  <c r="F9" i="2" s="1"/>
  <c r="C10" i="2"/>
  <c r="D10" i="2"/>
  <c r="F10" i="2" s="1"/>
  <c r="C11" i="2"/>
  <c r="D11" i="2"/>
  <c r="F11" i="2" s="1"/>
  <c r="C3" i="2"/>
  <c r="D3" i="2"/>
  <c r="F3" i="2" s="1"/>
</calcChain>
</file>

<file path=xl/sharedStrings.xml><?xml version="1.0" encoding="utf-8"?>
<sst xmlns="http://schemas.openxmlformats.org/spreadsheetml/2006/main" count="141" uniqueCount="66">
  <si>
    <t>商品番号</t>
    <rPh sb="0" eb="4">
      <t>ショウヒンバンゴウ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</si>
  <si>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</si>
  <si>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</si>
  <si>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</si>
  <si>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</si>
  <si>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日付</t>
    <rPh sb="0" eb="2">
      <t>ヒヅケ</t>
    </rPh>
    <phoneticPr fontId="2"/>
  </si>
  <si>
    <t>行ラベル</t>
  </si>
  <si>
    <t>総計</t>
  </si>
  <si>
    <t>合計 / 数量</t>
  </si>
  <si>
    <t>合計 / 金額</t>
  </si>
  <si>
    <t>出荷記録</t>
    <rPh sb="0" eb="4">
      <t>シュッカキロク</t>
    </rPh>
    <phoneticPr fontId="2"/>
  </si>
  <si>
    <t>商品一覧</t>
    <rPh sb="0" eb="4">
      <t>ショウヒンイチラン</t>
    </rPh>
    <phoneticPr fontId="2"/>
  </si>
  <si>
    <t>商品別出荷合計</t>
    <rPh sb="0" eb="3">
      <t>ショウヒンベツ</t>
    </rPh>
    <rPh sb="3" eb="7">
      <t>シュッカゴウケイ</t>
    </rPh>
    <phoneticPr fontId="2"/>
  </si>
  <si>
    <t>ステンレスマグ</t>
    <phoneticPr fontId="2"/>
  </si>
  <si>
    <t>MA-01</t>
  </si>
  <si>
    <t>MA-01</t>
    <phoneticPr fontId="2"/>
  </si>
  <si>
    <t>MA-02</t>
  </si>
  <si>
    <t>MA-02</t>
    <phoneticPr fontId="2"/>
  </si>
  <si>
    <t>MA-03</t>
  </si>
  <si>
    <t>MA-03</t>
    <phoneticPr fontId="2"/>
  </si>
  <si>
    <t>MG-01</t>
    <phoneticPr fontId="2"/>
  </si>
  <si>
    <t>BT-01</t>
    <phoneticPr fontId="2"/>
  </si>
  <si>
    <t>アルミ水筒(赤)</t>
    <rPh sb="3" eb="5">
      <t>スイトウ</t>
    </rPh>
    <rPh sb="6" eb="7">
      <t>アカ</t>
    </rPh>
    <phoneticPr fontId="2"/>
  </si>
  <si>
    <t>BT-02</t>
    <phoneticPr fontId="2"/>
  </si>
  <si>
    <t>アルミ水筒(紫)</t>
    <rPh sb="3" eb="5">
      <t>スイトウ</t>
    </rPh>
    <rPh sb="6" eb="7">
      <t>ムラサキ</t>
    </rPh>
    <phoneticPr fontId="2"/>
  </si>
  <si>
    <t>MA-11</t>
  </si>
  <si>
    <t>MA-11</t>
    <phoneticPr fontId="2"/>
  </si>
  <si>
    <t>マスクケース</t>
  </si>
  <si>
    <t>マスクケース</t>
    <phoneticPr fontId="2"/>
  </si>
  <si>
    <t>KA-01</t>
    <phoneticPr fontId="2"/>
  </si>
  <si>
    <t>カトラリーセットA</t>
    <phoneticPr fontId="2"/>
  </si>
  <si>
    <t>KA-02</t>
    <phoneticPr fontId="2"/>
  </si>
  <si>
    <t>カトラリーセットB</t>
    <phoneticPr fontId="2"/>
  </si>
  <si>
    <t>BT-11</t>
    <phoneticPr fontId="2"/>
  </si>
  <si>
    <t>アルミ水筒(ロゴ1)</t>
    <rPh sb="3" eb="5">
      <t>スイトウ</t>
    </rPh>
    <phoneticPr fontId="2"/>
  </si>
  <si>
    <t>BT-12</t>
    <phoneticPr fontId="2"/>
  </si>
  <si>
    <t>アルミ水筒(ロゴ2)</t>
    <rPh sb="3" eb="5">
      <t>スイトウ</t>
    </rPh>
    <phoneticPr fontId="2"/>
  </si>
  <si>
    <t>BT-13</t>
    <phoneticPr fontId="2"/>
  </si>
  <si>
    <t>アルミ水筒(ロゴ3)</t>
    <rPh sb="3" eb="5">
      <t>スイトウ</t>
    </rPh>
    <phoneticPr fontId="2"/>
  </si>
  <si>
    <t>MT-01</t>
    <phoneticPr fontId="2"/>
  </si>
  <si>
    <t>マルチボックスBK</t>
    <phoneticPr fontId="2"/>
  </si>
  <si>
    <t>MT-02</t>
    <phoneticPr fontId="2"/>
  </si>
  <si>
    <t>マルチボックスRD</t>
    <phoneticPr fontId="2"/>
  </si>
  <si>
    <t>MT-03</t>
    <phoneticPr fontId="2"/>
  </si>
  <si>
    <t>マルチボックスPL</t>
    <phoneticPr fontId="2"/>
  </si>
  <si>
    <t>MG-02</t>
    <phoneticPr fontId="2"/>
  </si>
  <si>
    <t>マグ(陶器)</t>
    <rPh sb="3" eb="5">
      <t>トウキ</t>
    </rPh>
    <phoneticPr fontId="2"/>
  </si>
  <si>
    <t>HA-01</t>
  </si>
  <si>
    <t>HA-01</t>
    <phoneticPr fontId="2"/>
  </si>
  <si>
    <t>HA-02</t>
  </si>
  <si>
    <t>HA-02</t>
    <phoneticPr fontId="2"/>
  </si>
  <si>
    <t>ハンカチPINK</t>
  </si>
  <si>
    <t>ハンカチPINK</t>
    <phoneticPr fontId="2"/>
  </si>
  <si>
    <t>ハンカチORANGE</t>
  </si>
  <si>
    <t>ハンカチORANGE</t>
    <phoneticPr fontId="2"/>
  </si>
  <si>
    <t>HA-03</t>
  </si>
  <si>
    <t>HA-03</t>
    <phoneticPr fontId="2"/>
  </si>
  <si>
    <t>ハンカチPURPLE</t>
  </si>
  <si>
    <t>ハンカチPURPLE</t>
    <phoneticPr fontId="2"/>
  </si>
  <si>
    <t>マスク(REI)</t>
  </si>
  <si>
    <t>マスク(REI)</t>
    <phoneticPr fontId="2"/>
  </si>
  <si>
    <t>マスク(ASK)</t>
  </si>
  <si>
    <t>マスク(ASK)</t>
    <phoneticPr fontId="2"/>
  </si>
  <si>
    <t>マスク(MAR)</t>
  </si>
  <si>
    <t>マスク(MAR)</t>
    <phoneticPr fontId="2"/>
  </si>
  <si>
    <t>合計 / 単価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</si>
</sst>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56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4269.864232870372" createdVersion="6" refreshedVersion="6" minRefreshableVersion="3" recordCount="10" xr:uid="{943473F9-DA1E-4421-9EDC-F56C76FE8E43}">
  <cacheSource type="worksheet">
    <worksheetSource ref="A1:F11" sheet="出荷記録"/>
  </cacheSource>
  <cacheFields count="6">
    <cacheField name="日付" numFmtId="56">
      <sharedItems containsSemiMixedTypes="0" containsNonDate="0" containsDate="1" containsString="0" minDate="2020-04-01T00:00:00" maxDate="2020-04-04T00:00:00"/>
    </cacheField>
    <cacheField name="商品番号" numFmtId="0">
      <sharedItems/>
    </cacheField>
    <cacheField name="商品名" numFmtId="0">
      <sharedItems count="7">
        <s v="マスク(REI)"/>
        <s v="マスク(ASK)"/>
        <s v="マスク(MAR)"/>
        <s v="マスクケース"/>
        <s v="ハンカチORANGE"/>
        <s v="ハンカチPINK"/>
        <s v="ハンカチPURPLE"/>
      </sharedItems>
    </cacheField>
    <cacheField name="単価" numFmtId="0">
      <sharedItems containsSemiMixedTypes="0" containsString="0" containsNumber="1" containsInteger="1" minValue="990" maxValue="1650"/>
    </cacheField>
    <cacheField name="数量" numFmtId="38">
      <sharedItems containsSemiMixedTypes="0" containsString="0" containsNumber="1" containsInteger="1" minValue="100" maxValue="700"/>
    </cacheField>
    <cacheField name="金額" numFmtId="38">
      <sharedItems containsSemiMixedTypes="0" containsString="0" containsNumber="1" containsInteger="1" minValue="165000" maxValue="115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d v="2020-04-01T00:00:00"/>
    <s v="MA-01"/>
    <x v="0"/>
    <n v="1650"/>
    <n v="500"/>
    <n v="825000"/>
  </r>
  <r>
    <d v="2020-04-01T00:00:00"/>
    <s v="MA-02"/>
    <x v="1"/>
    <n v="1650"/>
    <n v="700"/>
    <n v="1155000"/>
  </r>
  <r>
    <d v="2020-04-01T00:00:00"/>
    <s v="MA-03"/>
    <x v="2"/>
    <n v="1650"/>
    <n v="250"/>
    <n v="412500"/>
  </r>
  <r>
    <d v="2020-04-01T00:00:00"/>
    <s v="MA-11"/>
    <x v="3"/>
    <n v="990"/>
    <n v="300"/>
    <n v="297000"/>
  </r>
  <r>
    <d v="2020-04-02T00:00:00"/>
    <s v="HA-01"/>
    <x v="4"/>
    <n v="1100"/>
    <n v="600"/>
    <n v="660000"/>
  </r>
  <r>
    <d v="2020-04-02T00:00:00"/>
    <s v="HA-02"/>
    <x v="5"/>
    <n v="1100"/>
    <n v="220"/>
    <n v="242000"/>
  </r>
  <r>
    <d v="2020-04-02T00:00:00"/>
    <s v="MA-01"/>
    <x v="0"/>
    <n v="1650"/>
    <n v="450"/>
    <n v="742500"/>
  </r>
  <r>
    <d v="2020-04-03T00:00:00"/>
    <s v="MA-03"/>
    <x v="2"/>
    <n v="1650"/>
    <n v="100"/>
    <n v="165000"/>
  </r>
  <r>
    <d v="2020-04-03T00:00:00"/>
    <s v="MA-11"/>
    <x v="3"/>
    <n v="990"/>
    <n v="200"/>
    <n v="198000"/>
  </r>
  <r>
    <d v="2020-04-03T00:00:00"/>
    <s v="HA-03"/>
    <x v="6"/>
    <n v="1100"/>
    <n v="300"/>
    <n v="33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180294-71A7-428C-93BA-FD6B03EBF731}" name="ピボットテーブル8" cacheId="1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1" firstHeaderRow="0" firstDataRow="1" firstDataCol="1"/>
  <pivotFields count="6">
    <pivotField numFmtId="56" showAll="0"/>
    <pivotField showAll="0"/>
    <pivotField axis="axisRow" showAll="0">
      <items count="8">
        <item x="4"/>
        <item x="5"/>
        <item x="6"/>
        <item x="1"/>
        <item x="2"/>
        <item x="0"/>
        <item x="3"/>
        <item t="default"/>
      </items>
    </pivotField>
    <pivotField dataField="1" showAll="0"/>
    <pivotField dataField="1" numFmtId="38" showAll="0"/>
    <pivotField dataField="1" numFmtId="38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合計 / 単価" fld="3" baseField="0" baseItem="0"/>
    <dataField name="合計 / 数量" fld="4" baseField="0" baseItem="0"/>
    <dataField name="合計 / 金額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002DF-A19F-4CFD-B2A7-6425674C387E}">
  <sheetPr codeName="Sheet1"/>
  <dimension ref="A1:J22"/>
  <sheetViews>
    <sheetView tabSelected="1" workbookViewId="0">
      <selection activeCell="M3" sqref="M3"/>
    </sheetView>
  </sheetViews>
  <sheetFormatPr defaultRowHeight="18.75" x14ac:dyDescent="0.4"/>
  <cols>
    <col min="1" max="1" width="7.75" style="1" bestFit="1" customWidth="1"/>
    <col min="2" max="2" width="9" style="1"/>
    <col min="3" max="3" width="18.625" style="1" bestFit="1" customWidth="1"/>
    <col min="4" max="4" width="5.625" style="1" customWidth="1"/>
    <col min="5" max="5" width="5.5" style="3" bestFit="1" customWidth="1"/>
    <col min="6" max="6" width="10.875" style="1" bestFit="1" customWidth="1"/>
    <col min="7" max="7" width="2.75" style="1" customWidth="1"/>
    <col min="8" max="8" width="9" style="1"/>
    <col min="9" max="9" width="17.625" style="1" customWidth="1"/>
    <col min="10" max="10" width="6.375" style="1" customWidth="1"/>
    <col min="11" max="16384" width="9" style="1"/>
  </cols>
  <sheetData>
    <row r="1" spans="1:10" x14ac:dyDescent="0.4">
      <c r="A1" s="12" t="s">
        <v>10</v>
      </c>
      <c r="B1" s="12"/>
      <c r="C1" s="12"/>
      <c r="D1" s="12"/>
      <c r="E1" s="12"/>
      <c r="F1" s="12"/>
      <c r="H1" s="12" t="s">
        <v>11</v>
      </c>
      <c r="I1" s="12"/>
      <c r="J1" s="12"/>
    </row>
    <row r="2" spans="1:10" x14ac:dyDescent="0.4">
      <c r="A2" s="7" t="s">
        <v>5</v>
      </c>
      <c r="B2" s="7" t="s">
        <v>0</v>
      </c>
      <c r="C2" s="7" t="s">
        <v>1</v>
      </c>
      <c r="D2" s="7" t="s">
        <v>2</v>
      </c>
      <c r="E2" s="8" t="s">
        <v>3</v>
      </c>
      <c r="F2" s="8" t="s">
        <v>4</v>
      </c>
      <c r="H2" s="7" t="s">
        <v>0</v>
      </c>
      <c r="I2" s="7" t="s">
        <v>1</v>
      </c>
      <c r="J2" s="7" t="s">
        <v>2</v>
      </c>
    </row>
    <row r="3" spans="1:10" x14ac:dyDescent="0.4">
      <c r="A3" s="4">
        <v>43922</v>
      </c>
      <c r="B3" s="5" t="s">
        <v>15</v>
      </c>
      <c r="C3" s="5" t="str">
        <f t="shared" ref="C3:C12" si="0">VLOOKUP($B3,$H:$J,2)</f>
        <v>マスク(REI)</v>
      </c>
      <c r="D3" s="5">
        <f t="shared" ref="D3:D12" si="1">VLOOKUP($B3,$H:$J,3)</f>
        <v>1650</v>
      </c>
      <c r="E3" s="6">
        <v>500</v>
      </c>
      <c r="F3" s="6">
        <f>D3*E3</f>
        <v>825000</v>
      </c>
      <c r="H3" s="5" t="s">
        <v>21</v>
      </c>
      <c r="I3" s="5" t="s">
        <v>22</v>
      </c>
      <c r="J3" s="5">
        <v>2640</v>
      </c>
    </row>
    <row r="4" spans="1:10" x14ac:dyDescent="0.4">
      <c r="A4" s="4">
        <v>43922</v>
      </c>
      <c r="B4" s="5" t="s">
        <v>17</v>
      </c>
      <c r="C4" s="5" t="str">
        <f t="shared" si="0"/>
        <v>マスク(ASK)</v>
      </c>
      <c r="D4" s="5">
        <f t="shared" si="1"/>
        <v>1650</v>
      </c>
      <c r="E4" s="6">
        <v>700</v>
      </c>
      <c r="F4" s="6">
        <f t="shared" ref="F4:F11" si="2">D4*E4</f>
        <v>1155000</v>
      </c>
      <c r="H4" s="5" t="s">
        <v>23</v>
      </c>
      <c r="I4" s="5" t="s">
        <v>24</v>
      </c>
      <c r="J4" s="5">
        <v>2640</v>
      </c>
    </row>
    <row r="5" spans="1:10" x14ac:dyDescent="0.4">
      <c r="A5" s="4">
        <v>43922</v>
      </c>
      <c r="B5" s="5" t="s">
        <v>19</v>
      </c>
      <c r="C5" s="5" t="str">
        <f t="shared" si="0"/>
        <v>マスク(MAR)</v>
      </c>
      <c r="D5" s="5">
        <f t="shared" si="1"/>
        <v>1650</v>
      </c>
      <c r="E5" s="6">
        <v>250</v>
      </c>
      <c r="F5" s="6">
        <f t="shared" si="2"/>
        <v>412500</v>
      </c>
      <c r="H5" s="5" t="s">
        <v>33</v>
      </c>
      <c r="I5" s="5" t="s">
        <v>34</v>
      </c>
      <c r="J5" s="5">
        <v>4400</v>
      </c>
    </row>
    <row r="6" spans="1:10" x14ac:dyDescent="0.4">
      <c r="A6" s="4">
        <v>43922</v>
      </c>
      <c r="B6" s="5" t="s">
        <v>26</v>
      </c>
      <c r="C6" s="5" t="str">
        <f t="shared" si="0"/>
        <v>マスクケース</v>
      </c>
      <c r="D6" s="5">
        <f t="shared" si="1"/>
        <v>990</v>
      </c>
      <c r="E6" s="6">
        <v>300</v>
      </c>
      <c r="F6" s="6">
        <f t="shared" si="2"/>
        <v>297000</v>
      </c>
      <c r="H6" s="5" t="s">
        <v>35</v>
      </c>
      <c r="I6" s="5" t="s">
        <v>36</v>
      </c>
      <c r="J6" s="5">
        <v>4400</v>
      </c>
    </row>
    <row r="7" spans="1:10" x14ac:dyDescent="0.4">
      <c r="A7" s="4">
        <v>43923</v>
      </c>
      <c r="B7" s="5" t="s">
        <v>48</v>
      </c>
      <c r="C7" s="5" t="str">
        <f t="shared" si="0"/>
        <v>ハンカチORANGE</v>
      </c>
      <c r="D7" s="5">
        <f t="shared" si="1"/>
        <v>1100</v>
      </c>
      <c r="E7" s="6">
        <v>600</v>
      </c>
      <c r="F7" s="6">
        <f t="shared" si="2"/>
        <v>660000</v>
      </c>
      <c r="H7" s="5" t="s">
        <v>37</v>
      </c>
      <c r="I7" s="5" t="s">
        <v>38</v>
      </c>
      <c r="J7" s="5">
        <v>4400</v>
      </c>
    </row>
    <row r="8" spans="1:10" x14ac:dyDescent="0.4">
      <c r="A8" s="4">
        <v>43923</v>
      </c>
      <c r="B8" s="5" t="s">
        <v>50</v>
      </c>
      <c r="C8" s="5" t="str">
        <f t="shared" si="0"/>
        <v>ハンカチPINK</v>
      </c>
      <c r="D8" s="5">
        <f t="shared" si="1"/>
        <v>1100</v>
      </c>
      <c r="E8" s="6">
        <v>220</v>
      </c>
      <c r="F8" s="6">
        <f t="shared" si="2"/>
        <v>242000</v>
      </c>
      <c r="H8" s="5" t="s">
        <v>48</v>
      </c>
      <c r="I8" s="5" t="s">
        <v>54</v>
      </c>
      <c r="J8" s="5">
        <v>1100</v>
      </c>
    </row>
    <row r="9" spans="1:10" x14ac:dyDescent="0.4">
      <c r="A9" s="4">
        <v>43923</v>
      </c>
      <c r="B9" s="5" t="s">
        <v>15</v>
      </c>
      <c r="C9" s="5" t="str">
        <f t="shared" si="0"/>
        <v>マスク(REI)</v>
      </c>
      <c r="D9" s="5">
        <f t="shared" si="1"/>
        <v>1650</v>
      </c>
      <c r="E9" s="6">
        <v>450</v>
      </c>
      <c r="F9" s="6">
        <f t="shared" si="2"/>
        <v>742500</v>
      </c>
      <c r="H9" s="5" t="s">
        <v>50</v>
      </c>
      <c r="I9" s="5" t="s">
        <v>52</v>
      </c>
      <c r="J9" s="5">
        <v>1100</v>
      </c>
    </row>
    <row r="10" spans="1:10" x14ac:dyDescent="0.4">
      <c r="A10" s="4">
        <v>43924</v>
      </c>
      <c r="B10" s="5" t="s">
        <v>19</v>
      </c>
      <c r="C10" s="5" t="str">
        <f t="shared" si="0"/>
        <v>マスク(MAR)</v>
      </c>
      <c r="D10" s="5">
        <f t="shared" si="1"/>
        <v>1650</v>
      </c>
      <c r="E10" s="6">
        <v>100</v>
      </c>
      <c r="F10" s="6">
        <f t="shared" si="2"/>
        <v>165000</v>
      </c>
      <c r="H10" s="5" t="s">
        <v>56</v>
      </c>
      <c r="I10" s="5" t="s">
        <v>58</v>
      </c>
      <c r="J10" s="5">
        <v>1100</v>
      </c>
    </row>
    <row r="11" spans="1:10" x14ac:dyDescent="0.4">
      <c r="A11" s="4">
        <v>43924</v>
      </c>
      <c r="B11" s="5" t="s">
        <v>26</v>
      </c>
      <c r="C11" s="5" t="str">
        <f t="shared" si="0"/>
        <v>マスクケース</v>
      </c>
      <c r="D11" s="5">
        <f t="shared" si="1"/>
        <v>990</v>
      </c>
      <c r="E11" s="6">
        <v>200</v>
      </c>
      <c r="F11" s="6">
        <f t="shared" si="2"/>
        <v>198000</v>
      </c>
      <c r="H11" s="5" t="s">
        <v>29</v>
      </c>
      <c r="I11" s="5" t="s">
        <v>30</v>
      </c>
      <c r="J11" s="5">
        <v>4950</v>
      </c>
    </row>
    <row r="12" spans="1:10" x14ac:dyDescent="0.4">
      <c r="A12" s="4">
        <v>43924</v>
      </c>
      <c r="B12" s="5" t="s">
        <v>56</v>
      </c>
      <c r="C12" s="5" t="str">
        <f t="shared" si="0"/>
        <v>ハンカチPURPLE</v>
      </c>
      <c r="D12" s="5">
        <f t="shared" si="1"/>
        <v>1100</v>
      </c>
      <c r="E12" s="6">
        <v>300</v>
      </c>
      <c r="F12" s="6">
        <f>D12*E12</f>
        <v>330000</v>
      </c>
      <c r="H12" s="5" t="s">
        <v>31</v>
      </c>
      <c r="I12" s="5" t="s">
        <v>32</v>
      </c>
      <c r="J12" s="5">
        <v>4950</v>
      </c>
    </row>
    <row r="13" spans="1:10" x14ac:dyDescent="0.4">
      <c r="H13" s="5" t="s">
        <v>15</v>
      </c>
      <c r="I13" s="5" t="s">
        <v>60</v>
      </c>
      <c r="J13" s="5">
        <v>1650</v>
      </c>
    </row>
    <row r="14" spans="1:10" x14ac:dyDescent="0.4">
      <c r="B14" s="12" t="s">
        <v>12</v>
      </c>
      <c r="C14" s="12"/>
      <c r="D14" s="12"/>
      <c r="E14" s="12"/>
      <c r="F14" s="12"/>
      <c r="H14" s="5" t="s">
        <v>17</v>
      </c>
      <c r="I14" s="5" t="s">
        <v>62</v>
      </c>
      <c r="J14" s="5">
        <v>1650</v>
      </c>
    </row>
    <row r="15" spans="1:10" x14ac:dyDescent="0.4">
      <c r="B15" s="7" t="s">
        <v>0</v>
      </c>
      <c r="C15" s="7" t="s">
        <v>1</v>
      </c>
      <c r="D15" s="7" t="s">
        <v>2</v>
      </c>
      <c r="E15" s="8" t="s">
        <v>3</v>
      </c>
      <c r="F15" s="8" t="s">
        <v>4</v>
      </c>
      <c r="H15" s="5" t="s">
        <v>19</v>
      </c>
      <c r="I15" s="5" t="s">
        <v>64</v>
      </c>
      <c r="J15" s="5">
        <v>1650</v>
      </c>
    </row>
    <row r="16" spans="1:10" x14ac:dyDescent="0.4">
      <c r="B16" s="5" t="s">
        <v>14</v>
      </c>
      <c r="C16" s="5" t="str">
        <f t="shared" ref="C16:C22" si="3">VLOOKUP($B16,$H:$J,2)</f>
        <v>マスク(REI)</v>
      </c>
      <c r="D16" s="5">
        <f t="shared" ref="D16:D22" si="4">VLOOKUP($B16,$H:$J,3)</f>
        <v>1650</v>
      </c>
      <c r="E16" s="6">
        <f>SUMIF($B$3:$B$12,B16,$E$3:$E$12)</f>
        <v>950</v>
      </c>
      <c r="F16" s="6">
        <f>D16*E16</f>
        <v>1567500</v>
      </c>
      <c r="H16" s="5" t="s">
        <v>26</v>
      </c>
      <c r="I16" s="5" t="s">
        <v>28</v>
      </c>
      <c r="J16" s="5">
        <v>990</v>
      </c>
    </row>
    <row r="17" spans="2:10" x14ac:dyDescent="0.4">
      <c r="B17" s="5" t="s">
        <v>16</v>
      </c>
      <c r="C17" s="5" t="str">
        <f t="shared" si="3"/>
        <v>マスク(ASK)</v>
      </c>
      <c r="D17" s="5">
        <f t="shared" si="4"/>
        <v>1650</v>
      </c>
      <c r="E17" s="6">
        <f t="shared" ref="E17:E20" si="5">SUMIF($B$3:$B$12,B17,$E$3:$E$12)</f>
        <v>700</v>
      </c>
      <c r="F17" s="6">
        <f t="shared" ref="F17:F22" si="6">D17*E17</f>
        <v>1155000</v>
      </c>
      <c r="H17" s="5" t="s">
        <v>20</v>
      </c>
      <c r="I17" s="5" t="s">
        <v>13</v>
      </c>
      <c r="J17" s="5">
        <v>2640</v>
      </c>
    </row>
    <row r="18" spans="2:10" x14ac:dyDescent="0.4">
      <c r="B18" s="5" t="s">
        <v>18</v>
      </c>
      <c r="C18" s="5" t="str">
        <f t="shared" si="3"/>
        <v>マスク(MAR)</v>
      </c>
      <c r="D18" s="5">
        <f t="shared" si="4"/>
        <v>1650</v>
      </c>
      <c r="E18" s="6">
        <f t="shared" si="5"/>
        <v>350</v>
      </c>
      <c r="F18" s="6">
        <f t="shared" si="6"/>
        <v>577500</v>
      </c>
      <c r="H18" s="5" t="s">
        <v>45</v>
      </c>
      <c r="I18" s="5" t="s">
        <v>46</v>
      </c>
      <c r="J18" s="5">
        <v>3080</v>
      </c>
    </row>
    <row r="19" spans="2:10" x14ac:dyDescent="0.4">
      <c r="B19" s="5" t="s">
        <v>25</v>
      </c>
      <c r="C19" s="5" t="str">
        <f t="shared" si="3"/>
        <v>マスクケース</v>
      </c>
      <c r="D19" s="5">
        <f t="shared" si="4"/>
        <v>990</v>
      </c>
      <c r="E19" s="6">
        <f t="shared" si="5"/>
        <v>500</v>
      </c>
      <c r="F19" s="6">
        <f t="shared" si="6"/>
        <v>495000</v>
      </c>
      <c r="H19" s="5" t="s">
        <v>39</v>
      </c>
      <c r="I19" s="5" t="s">
        <v>40</v>
      </c>
      <c r="J19" s="5">
        <v>2420</v>
      </c>
    </row>
    <row r="20" spans="2:10" x14ac:dyDescent="0.4">
      <c r="B20" s="5" t="s">
        <v>47</v>
      </c>
      <c r="C20" s="5" t="str">
        <f t="shared" si="3"/>
        <v>ハンカチORANGE</v>
      </c>
      <c r="D20" s="5">
        <f t="shared" si="4"/>
        <v>1100</v>
      </c>
      <c r="E20" s="6">
        <f t="shared" si="5"/>
        <v>600</v>
      </c>
      <c r="F20" s="6">
        <f t="shared" si="6"/>
        <v>660000</v>
      </c>
      <c r="H20" s="5" t="s">
        <v>41</v>
      </c>
      <c r="I20" s="5" t="s">
        <v>42</v>
      </c>
      <c r="J20" s="5">
        <v>2420</v>
      </c>
    </row>
    <row r="21" spans="2:10" x14ac:dyDescent="0.4">
      <c r="B21" s="5" t="s">
        <v>49</v>
      </c>
      <c r="C21" s="5" t="str">
        <f t="shared" si="3"/>
        <v>ハンカチPINK</v>
      </c>
      <c r="D21" s="5">
        <f t="shared" si="4"/>
        <v>1100</v>
      </c>
      <c r="E21" s="6">
        <f>SUMIF($B$3:$B$12,B21,$E$3:$E$12)</f>
        <v>220</v>
      </c>
      <c r="F21" s="6">
        <f t="shared" si="6"/>
        <v>242000</v>
      </c>
      <c r="H21" s="5" t="s">
        <v>43</v>
      </c>
      <c r="I21" s="5" t="s">
        <v>44</v>
      </c>
      <c r="J21" s="5">
        <v>2420</v>
      </c>
    </row>
    <row r="22" spans="2:10" x14ac:dyDescent="0.4">
      <c r="B22" s="5" t="s">
        <v>55</v>
      </c>
      <c r="C22" s="5" t="str">
        <f t="shared" si="3"/>
        <v>ハンカチPURPLE</v>
      </c>
      <c r="D22" s="5">
        <f t="shared" si="4"/>
        <v>1100</v>
      </c>
      <c r="E22" s="6">
        <f>SUMIF($B$3:$B$12,B22,$E$3:$E$12)</f>
        <v>300</v>
      </c>
      <c r="F22" s="6">
        <f t="shared" si="6"/>
        <v>330000</v>
      </c>
    </row>
  </sheetData>
  <sortState xmlns:xlrd2="http://schemas.microsoft.com/office/spreadsheetml/2017/richdata2" ref="H3:J23">
    <sortCondition ref="H3:H23"/>
  </sortState>
  <mergeCells count="3">
    <mergeCell ref="A1:F1"/>
    <mergeCell ref="H1:J1"/>
    <mergeCell ref="B14:F14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94AD5-7D43-4BF7-826C-93B55F9FFFBF}">
  <sheetPr codeName="Sheet2"/>
  <dimension ref="A1:C20"/>
  <sheetViews>
    <sheetView topLeftCell="A8" workbookViewId="0"/>
  </sheetViews>
  <sheetFormatPr defaultRowHeight="18.75" x14ac:dyDescent="0.4"/>
  <cols>
    <col min="1" max="1" width="9" style="1"/>
    <col min="2" max="2" width="18.875" style="1" bestFit="1" customWidth="1"/>
    <col min="3" max="3" width="6.25" style="1" bestFit="1" customWidth="1"/>
    <col min="4" max="16384" width="9" style="1"/>
  </cols>
  <sheetData>
    <row r="1" spans="1:3" x14ac:dyDescent="0.4">
      <c r="A1" s="7" t="s">
        <v>0</v>
      </c>
      <c r="B1" s="7" t="s">
        <v>1</v>
      </c>
      <c r="C1" s="7" t="s">
        <v>2</v>
      </c>
    </row>
    <row r="2" spans="1:3" x14ac:dyDescent="0.4">
      <c r="A2" s="5" t="s">
        <v>21</v>
      </c>
      <c r="B2" s="5" t="s">
        <v>22</v>
      </c>
      <c r="C2" s="5">
        <v>2640</v>
      </c>
    </row>
    <row r="3" spans="1:3" x14ac:dyDescent="0.4">
      <c r="A3" s="5" t="s">
        <v>23</v>
      </c>
      <c r="B3" s="5" t="s">
        <v>24</v>
      </c>
      <c r="C3" s="5">
        <v>2640</v>
      </c>
    </row>
    <row r="4" spans="1:3" x14ac:dyDescent="0.4">
      <c r="A4" s="5" t="s">
        <v>33</v>
      </c>
      <c r="B4" s="5" t="s">
        <v>34</v>
      </c>
      <c r="C4" s="5">
        <v>4400</v>
      </c>
    </row>
    <row r="5" spans="1:3" x14ac:dyDescent="0.4">
      <c r="A5" s="5" t="s">
        <v>35</v>
      </c>
      <c r="B5" s="5" t="s">
        <v>36</v>
      </c>
      <c r="C5" s="5">
        <v>4400</v>
      </c>
    </row>
    <row r="6" spans="1:3" x14ac:dyDescent="0.4">
      <c r="A6" s="5" t="s">
        <v>37</v>
      </c>
      <c r="B6" s="5" t="s">
        <v>38</v>
      </c>
      <c r="C6" s="5">
        <v>4400</v>
      </c>
    </row>
    <row r="7" spans="1:3" x14ac:dyDescent="0.4">
      <c r="A7" s="5" t="s">
        <v>48</v>
      </c>
      <c r="B7" s="5" t="s">
        <v>54</v>
      </c>
      <c r="C7" s="5">
        <v>1100</v>
      </c>
    </row>
    <row r="8" spans="1:3" x14ac:dyDescent="0.4">
      <c r="A8" s="5" t="s">
        <v>50</v>
      </c>
      <c r="B8" s="5" t="s">
        <v>52</v>
      </c>
      <c r="C8" s="5">
        <v>1100</v>
      </c>
    </row>
    <row r="9" spans="1:3" x14ac:dyDescent="0.4">
      <c r="A9" s="5" t="s">
        <v>56</v>
      </c>
      <c r="B9" s="5" t="s">
        <v>58</v>
      </c>
      <c r="C9" s="5">
        <v>1100</v>
      </c>
    </row>
    <row r="10" spans="1:3" x14ac:dyDescent="0.4">
      <c r="A10" s="5" t="s">
        <v>29</v>
      </c>
      <c r="B10" s="5" t="s">
        <v>30</v>
      </c>
      <c r="C10" s="5">
        <v>4950</v>
      </c>
    </row>
    <row r="11" spans="1:3" x14ac:dyDescent="0.4">
      <c r="A11" s="5" t="s">
        <v>31</v>
      </c>
      <c r="B11" s="5" t="s">
        <v>32</v>
      </c>
      <c r="C11" s="5">
        <v>4950</v>
      </c>
    </row>
    <row r="12" spans="1:3" x14ac:dyDescent="0.4">
      <c r="A12" s="5" t="s">
        <v>15</v>
      </c>
      <c r="B12" s="5" t="s">
        <v>60</v>
      </c>
      <c r="C12" s="5">
        <v>1650</v>
      </c>
    </row>
    <row r="13" spans="1:3" x14ac:dyDescent="0.4">
      <c r="A13" s="5" t="s">
        <v>17</v>
      </c>
      <c r="B13" s="5" t="s">
        <v>62</v>
      </c>
      <c r="C13" s="5">
        <v>1650</v>
      </c>
    </row>
    <row r="14" spans="1:3" x14ac:dyDescent="0.4">
      <c r="A14" s="5" t="s">
        <v>19</v>
      </c>
      <c r="B14" s="5" t="s">
        <v>64</v>
      </c>
      <c r="C14" s="5">
        <v>1650</v>
      </c>
    </row>
    <row r="15" spans="1:3" x14ac:dyDescent="0.4">
      <c r="A15" s="5" t="s">
        <v>26</v>
      </c>
      <c r="B15" s="5" t="s">
        <v>28</v>
      </c>
      <c r="C15" s="5">
        <v>990</v>
      </c>
    </row>
    <row r="16" spans="1:3" x14ac:dyDescent="0.4">
      <c r="A16" s="5" t="s">
        <v>20</v>
      </c>
      <c r="B16" s="5" t="s">
        <v>13</v>
      </c>
      <c r="C16" s="5">
        <v>2640</v>
      </c>
    </row>
    <row r="17" spans="1:3" x14ac:dyDescent="0.4">
      <c r="A17" s="5" t="s">
        <v>45</v>
      </c>
      <c r="B17" s="5" t="s">
        <v>46</v>
      </c>
      <c r="C17" s="5">
        <v>3080</v>
      </c>
    </row>
    <row r="18" spans="1:3" x14ac:dyDescent="0.4">
      <c r="A18" s="5" t="s">
        <v>39</v>
      </c>
      <c r="B18" s="5" t="s">
        <v>40</v>
      </c>
      <c r="C18" s="5">
        <v>2420</v>
      </c>
    </row>
    <row r="19" spans="1:3" x14ac:dyDescent="0.4">
      <c r="A19" s="5" t="s">
        <v>41</v>
      </c>
      <c r="B19" s="5" t="s">
        <v>42</v>
      </c>
      <c r="C19" s="5">
        <v>2420</v>
      </c>
    </row>
    <row r="20" spans="1:3" x14ac:dyDescent="0.4">
      <c r="A20" s="5" t="s">
        <v>43</v>
      </c>
      <c r="B20" s="5" t="s">
        <v>44</v>
      </c>
      <c r="C20" s="5">
        <v>2420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11BBE-3973-4CE6-906B-D9B1C334D152}">
  <sheetPr codeName="Sheet3"/>
  <dimension ref="A1:F11"/>
  <sheetViews>
    <sheetView workbookViewId="0">
      <selection sqref="A1:F11"/>
    </sheetView>
  </sheetViews>
  <sheetFormatPr defaultRowHeight="18.75" x14ac:dyDescent="0.4"/>
  <cols>
    <col min="1" max="2" width="9" style="1"/>
    <col min="3" max="3" width="17.75" style="1" bestFit="1" customWidth="1"/>
    <col min="4" max="4" width="6.25" style="1" bestFit="1" customWidth="1"/>
    <col min="5" max="5" width="5.5" style="1" bestFit="1" customWidth="1"/>
    <col min="6" max="6" width="10.875" style="3" bestFit="1" customWidth="1"/>
    <col min="7" max="16384" width="9" style="1"/>
  </cols>
  <sheetData>
    <row r="1" spans="1:6" s="2" customFormat="1" x14ac:dyDescent="0.4">
      <c r="A1" s="7" t="s">
        <v>5</v>
      </c>
      <c r="B1" s="7" t="s">
        <v>0</v>
      </c>
      <c r="C1" s="7" t="s">
        <v>1</v>
      </c>
      <c r="D1" s="7" t="s">
        <v>2</v>
      </c>
      <c r="E1" s="7" t="s">
        <v>3</v>
      </c>
      <c r="F1" s="8" t="s">
        <v>4</v>
      </c>
    </row>
    <row r="2" spans="1:6" x14ac:dyDescent="0.4">
      <c r="A2" s="4">
        <v>43922</v>
      </c>
      <c r="B2" s="5" t="s">
        <v>15</v>
      </c>
      <c r="C2" s="5" t="str">
        <f>VLOOKUP($B2,商品一覧!$A:$C,2)</f>
        <v>マスク(REI)</v>
      </c>
      <c r="D2" s="5">
        <f>VLOOKUP($B2,商品一覧!$A:$C,3)</f>
        <v>1650</v>
      </c>
      <c r="E2" s="6">
        <v>500</v>
      </c>
      <c r="F2" s="6">
        <f>D2*E2</f>
        <v>825000</v>
      </c>
    </row>
    <row r="3" spans="1:6" x14ac:dyDescent="0.4">
      <c r="A3" s="4">
        <v>43922</v>
      </c>
      <c r="B3" s="5" t="s">
        <v>17</v>
      </c>
      <c r="C3" s="5" t="str">
        <f>VLOOKUP($B3,商品一覧!$A:$C,2)</f>
        <v>マスク(ASK)</v>
      </c>
      <c r="D3" s="5">
        <f>VLOOKUP($B3,商品一覧!$A:$C,3)</f>
        <v>1650</v>
      </c>
      <c r="E3" s="6">
        <v>700</v>
      </c>
      <c r="F3" s="6">
        <f t="shared" ref="F3:F10" si="0">D3*E3</f>
        <v>1155000</v>
      </c>
    </row>
    <row r="4" spans="1:6" x14ac:dyDescent="0.4">
      <c r="A4" s="4">
        <v>43922</v>
      </c>
      <c r="B4" s="5" t="s">
        <v>19</v>
      </c>
      <c r="C4" s="5" t="str">
        <f>VLOOKUP($B4,商品一覧!$A:$C,2)</f>
        <v>マスク(MAR)</v>
      </c>
      <c r="D4" s="5">
        <f>VLOOKUP($B4,商品一覧!$A:$C,3)</f>
        <v>1650</v>
      </c>
      <c r="E4" s="6">
        <v>250</v>
      </c>
      <c r="F4" s="6">
        <f t="shared" si="0"/>
        <v>412500</v>
      </c>
    </row>
    <row r="5" spans="1:6" x14ac:dyDescent="0.4">
      <c r="A5" s="4">
        <v>43922</v>
      </c>
      <c r="B5" s="5" t="s">
        <v>26</v>
      </c>
      <c r="C5" s="5" t="str">
        <f>VLOOKUP($B5,商品一覧!$A:$C,2)</f>
        <v>マスクケース</v>
      </c>
      <c r="D5" s="5">
        <f>VLOOKUP($B5,商品一覧!$A:$C,3)</f>
        <v>990</v>
      </c>
      <c r="E5" s="6">
        <v>300</v>
      </c>
      <c r="F5" s="6">
        <f t="shared" si="0"/>
        <v>297000</v>
      </c>
    </row>
    <row r="6" spans="1:6" x14ac:dyDescent="0.4">
      <c r="A6" s="4">
        <v>43923</v>
      </c>
      <c r="B6" s="5" t="s">
        <v>48</v>
      </c>
      <c r="C6" s="5" t="str">
        <f>VLOOKUP($B6,商品一覧!$A:$C,2)</f>
        <v>ハンカチORANGE</v>
      </c>
      <c r="D6" s="5">
        <f>VLOOKUP($B6,商品一覧!$A:$C,3)</f>
        <v>1100</v>
      </c>
      <c r="E6" s="6">
        <v>600</v>
      </c>
      <c r="F6" s="6">
        <f t="shared" si="0"/>
        <v>660000</v>
      </c>
    </row>
    <row r="7" spans="1:6" x14ac:dyDescent="0.4">
      <c r="A7" s="4">
        <v>43923</v>
      </c>
      <c r="B7" s="5" t="s">
        <v>50</v>
      </c>
      <c r="C7" s="5" t="str">
        <f>VLOOKUP($B7,商品一覧!$A:$C,2)</f>
        <v>ハンカチPINK</v>
      </c>
      <c r="D7" s="5">
        <f>VLOOKUP($B7,商品一覧!$A:$C,3)</f>
        <v>1100</v>
      </c>
      <c r="E7" s="6">
        <v>220</v>
      </c>
      <c r="F7" s="6">
        <f t="shared" si="0"/>
        <v>242000</v>
      </c>
    </row>
    <row r="8" spans="1:6" x14ac:dyDescent="0.4">
      <c r="A8" s="4">
        <v>43923</v>
      </c>
      <c r="B8" s="5" t="s">
        <v>15</v>
      </c>
      <c r="C8" s="5" t="str">
        <f>VLOOKUP($B8,商品一覧!$A:$C,2)</f>
        <v>マスク(REI)</v>
      </c>
      <c r="D8" s="5">
        <f>VLOOKUP($B8,商品一覧!$A:$C,3)</f>
        <v>1650</v>
      </c>
      <c r="E8" s="6">
        <v>450</v>
      </c>
      <c r="F8" s="6">
        <f t="shared" si="0"/>
        <v>742500</v>
      </c>
    </row>
    <row r="9" spans="1:6" x14ac:dyDescent="0.4">
      <c r="A9" s="4">
        <v>43924</v>
      </c>
      <c r="B9" s="5" t="s">
        <v>19</v>
      </c>
      <c r="C9" s="5" t="str">
        <f>VLOOKUP($B9,商品一覧!$A:$C,2)</f>
        <v>マスク(MAR)</v>
      </c>
      <c r="D9" s="5">
        <f>VLOOKUP($B9,商品一覧!$A:$C,3)</f>
        <v>1650</v>
      </c>
      <c r="E9" s="6">
        <v>100</v>
      </c>
      <c r="F9" s="6">
        <f t="shared" si="0"/>
        <v>165000</v>
      </c>
    </row>
    <row r="10" spans="1:6" x14ac:dyDescent="0.4">
      <c r="A10" s="4">
        <v>43924</v>
      </c>
      <c r="B10" s="5" t="s">
        <v>26</v>
      </c>
      <c r="C10" s="5" t="str">
        <f>VLOOKUP($B10,商品一覧!$A:$C,2)</f>
        <v>マスクケース</v>
      </c>
      <c r="D10" s="5">
        <f>VLOOKUP($B10,商品一覧!$A:$C,3)</f>
        <v>990</v>
      </c>
      <c r="E10" s="6">
        <v>200</v>
      </c>
      <c r="F10" s="6">
        <f t="shared" si="0"/>
        <v>198000</v>
      </c>
    </row>
    <row r="11" spans="1:6" x14ac:dyDescent="0.4">
      <c r="A11" s="4">
        <v>43924</v>
      </c>
      <c r="B11" s="5" t="s">
        <v>56</v>
      </c>
      <c r="C11" s="5" t="str">
        <f>VLOOKUP($B11,商品一覧!$A:$C,2)</f>
        <v>ハンカチPURPLE</v>
      </c>
      <c r="D11" s="5">
        <f>VLOOKUP($B11,商品一覧!$A:$C,3)</f>
        <v>1100</v>
      </c>
      <c r="E11" s="6">
        <v>300</v>
      </c>
      <c r="F11" s="6">
        <f>D11*E11</f>
        <v>330000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0E8FF-090D-4B8A-8DD5-253E7CB8CAC5}">
  <sheetPr codeName="Sheet4"/>
  <dimension ref="A3:D11"/>
  <sheetViews>
    <sheetView workbookViewId="0">
      <selection activeCell="A3" sqref="A3"/>
    </sheetView>
  </sheetViews>
  <sheetFormatPr defaultRowHeight="18.75" x14ac:dyDescent="0.4"/>
  <cols>
    <col min="1" max="1" width="17.5" bestFit="1" customWidth="1"/>
    <col min="2" max="4" width="11.375" bestFit="1" customWidth="1"/>
  </cols>
  <sheetData>
    <row r="3" spans="1:4" x14ac:dyDescent="0.4">
      <c r="A3" s="9" t="s">
        <v>6</v>
      </c>
      <c r="B3" t="s">
        <v>65</v>
      </c>
      <c r="C3" t="s">
        <v>8</v>
      </c>
      <c r="D3" t="s">
        <v>9</v>
      </c>
    </row>
    <row r="4" spans="1:4" x14ac:dyDescent="0.4">
      <c r="A4" s="10" t="s">
        <v>53</v>
      </c>
      <c r="B4" s="11">
        <v>1100</v>
      </c>
      <c r="C4" s="11">
        <v>600</v>
      </c>
      <c r="D4" s="11">
        <v>660000</v>
      </c>
    </row>
    <row r="5" spans="1:4" x14ac:dyDescent="0.4">
      <c r="A5" s="10" t="s">
        <v>51</v>
      </c>
      <c r="B5" s="11">
        <v>1100</v>
      </c>
      <c r="C5" s="11">
        <v>220</v>
      </c>
      <c r="D5" s="11">
        <v>242000</v>
      </c>
    </row>
    <row r="6" spans="1:4" x14ac:dyDescent="0.4">
      <c r="A6" s="10" t="s">
        <v>57</v>
      </c>
      <c r="B6" s="11">
        <v>1100</v>
      </c>
      <c r="C6" s="11">
        <v>300</v>
      </c>
      <c r="D6" s="11">
        <v>330000</v>
      </c>
    </row>
    <row r="7" spans="1:4" x14ac:dyDescent="0.4">
      <c r="A7" s="10" t="s">
        <v>61</v>
      </c>
      <c r="B7" s="11">
        <v>1650</v>
      </c>
      <c r="C7" s="11">
        <v>700</v>
      </c>
      <c r="D7" s="11">
        <v>1155000</v>
      </c>
    </row>
    <row r="8" spans="1:4" x14ac:dyDescent="0.4">
      <c r="A8" s="10" t="s">
        <v>63</v>
      </c>
      <c r="B8" s="11">
        <v>3300</v>
      </c>
      <c r="C8" s="11">
        <v>350</v>
      </c>
      <c r="D8" s="11">
        <v>577500</v>
      </c>
    </row>
    <row r="9" spans="1:4" x14ac:dyDescent="0.4">
      <c r="A9" s="10" t="s">
        <v>59</v>
      </c>
      <c r="B9" s="11">
        <v>3300</v>
      </c>
      <c r="C9" s="11">
        <v>950</v>
      </c>
      <c r="D9" s="11">
        <v>1567500</v>
      </c>
    </row>
    <row r="10" spans="1:4" x14ac:dyDescent="0.4">
      <c r="A10" s="10" t="s">
        <v>27</v>
      </c>
      <c r="B10" s="11">
        <v>1980</v>
      </c>
      <c r="C10" s="11">
        <v>500</v>
      </c>
      <c r="D10" s="11">
        <v>495000</v>
      </c>
    </row>
    <row r="11" spans="1:4" x14ac:dyDescent="0.4">
      <c r="A11" s="10" t="s">
        <v>7</v>
      </c>
      <c r="B11" s="11">
        <v>13530</v>
      </c>
      <c r="C11" s="11">
        <v>3620</v>
      </c>
      <c r="D11" s="11">
        <v>5027000</v>
      </c>
    </row>
  </sheetData>
  <phoneticPr fontId="2"/>
  <pageMargins left="0.7" right="0.7" top="0.75" bottom="0.75" header="0.3" footer="0.3"/>
  <pageSetup paperSize="9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商品管理簿</vt:lpstr>
      <vt:lpstr>商品一覧</vt:lpstr>
      <vt:lpstr>出荷記録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2021-04-08T13:12:26Z</dcterms:created>
  <dcterms:modified xsi:type="dcterms:W3CDTF">2021-04-08T13:12:31Z</dcterms:modified>
</cp:coreProperties>
</file>