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18765" windowHeight="117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19" i="1"/>
  <c r="F19" i="1"/>
  <c r="D19" i="1"/>
  <c r="G18" i="1"/>
  <c r="F18" i="1"/>
  <c r="D18" i="1"/>
  <c r="F17" i="1"/>
  <c r="G17" i="1" s="1"/>
  <c r="D17" i="1"/>
  <c r="G16" i="1"/>
  <c r="F16" i="1"/>
  <c r="D16" i="1"/>
  <c r="F15" i="1"/>
  <c r="G15" i="1" s="1"/>
  <c r="D15" i="1"/>
  <c r="G14" i="1"/>
  <c r="F14" i="1"/>
  <c r="D14" i="1"/>
  <c r="F13" i="1"/>
  <c r="G13" i="1" s="1"/>
  <c r="D13" i="1"/>
  <c r="G12" i="1"/>
  <c r="F12" i="1"/>
  <c r="D12" i="1"/>
  <c r="F11" i="1"/>
  <c r="G11" i="1" s="1"/>
  <c r="D11" i="1"/>
  <c r="G21" i="1" l="1"/>
  <c r="G22" i="1" l="1"/>
  <c r="G23" i="1" s="1"/>
  <c r="G25" i="1" l="1"/>
  <c r="C7" i="1" s="1"/>
</calcChain>
</file>

<file path=xl/sharedStrings.xml><?xml version="1.0" encoding="utf-8"?>
<sst xmlns="http://schemas.openxmlformats.org/spreadsheetml/2006/main" count="48" uniqueCount="41">
  <si>
    <t>御請求書</t>
  </si>
  <si>
    <t>No.</t>
  </si>
  <si>
    <t>20XX年11月30日</t>
  </si>
  <si>
    <t>お客様コード</t>
  </si>
  <si>
    <t>HR99905</t>
  </si>
  <si>
    <t>技術文具店</t>
  </si>
  <si>
    <t>御中</t>
  </si>
  <si>
    <t>筑波商事株式会社</t>
  </si>
  <si>
    <t>東京都千代田区外神田3-XX-X</t>
  </si>
  <si>
    <t>電話 03-5333-3XXX</t>
  </si>
  <si>
    <t>御請求額合計</t>
  </si>
  <si>
    <t>納品日</t>
  </si>
  <si>
    <t>伝票番号</t>
  </si>
  <si>
    <t>商品コード</t>
  </si>
  <si>
    <t>商品名</t>
  </si>
  <si>
    <t>数量</t>
  </si>
  <si>
    <t>単価</t>
  </si>
  <si>
    <t>金額</t>
  </si>
  <si>
    <t>B121006</t>
  </si>
  <si>
    <t>B121019</t>
  </si>
  <si>
    <t>B121025</t>
  </si>
  <si>
    <t>B121038</t>
  </si>
  <si>
    <t>B121046</t>
  </si>
  <si>
    <t>B121055</t>
  </si>
  <si>
    <t>B121067</t>
  </si>
  <si>
    <t>御購入額</t>
  </si>
  <si>
    <t>商品コード一覧表</t>
  </si>
  <si>
    <t>値引き額</t>
  </si>
  <si>
    <t>合計額</t>
  </si>
  <si>
    <t>ファイルＡ</t>
  </si>
  <si>
    <t>消費税額</t>
  </si>
  <si>
    <t>ファイルＢ</t>
  </si>
  <si>
    <t>御請求額</t>
  </si>
  <si>
    <t>付箋（大）</t>
  </si>
  <si>
    <t>付箋（小）</t>
  </si>
  <si>
    <t>値引率一覧表</t>
  </si>
  <si>
    <t>ノート</t>
  </si>
  <si>
    <t>以上</t>
  </si>
  <si>
    <t>修正ペン</t>
  </si>
  <si>
    <t>はさみ</t>
  </si>
  <si>
    <t>鉛筆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</si>
</sst>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5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56" fontId="0" fillId="0" borderId="5" xfId="0" applyNumberFormat="1" applyBorder="1">
      <alignment vertical="center"/>
    </xf>
    <xf numFmtId="6" fontId="0" fillId="0" borderId="6" xfId="0" applyNumberForma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6" fontId="0" fillId="0" borderId="8" xfId="0" applyNumberFormat="1" applyBorder="1">
      <alignment vertical="center"/>
    </xf>
    <xf numFmtId="6" fontId="0" fillId="0" borderId="9" xfId="0" applyNumberFormat="1" applyBorder="1">
      <alignment vertical="center"/>
    </xf>
    <xf numFmtId="6" fontId="0" fillId="0" borderId="4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9" fontId="0" fillId="0" borderId="4" xfId="0" applyNumberFormat="1" applyBorder="1">
      <alignment vertical="center"/>
    </xf>
    <xf numFmtId="6" fontId="0" fillId="0" borderId="5" xfId="0" applyNumberFormat="1" applyBorder="1">
      <alignment vertical="center"/>
    </xf>
    <xf numFmtId="9" fontId="0" fillId="0" borderId="6" xfId="0" applyNumberFormat="1" applyBorder="1">
      <alignment vertical="center"/>
    </xf>
    <xf numFmtId="6" fontId="0" fillId="0" borderId="7" xfId="0" applyNumberFormat="1" applyBorder="1">
      <alignment vertical="center"/>
    </xf>
    <xf numFmtId="9" fontId="0" fillId="0" borderId="9" xfId="0" applyNumberFormat="1" applyBorder="1">
      <alignment vertical="center"/>
    </xf>
    <xf numFmtId="6" fontId="0" fillId="0" borderId="10" xfId="0" applyNumberFormat="1" applyBorder="1">
      <alignment vertical="center"/>
    </xf>
    <xf numFmtId="0" fontId="0" fillId="0" borderId="1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13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O35" sqref="O35"/>
    </sheetView>
  </sheetViews>
  <sheetFormatPr defaultRowHeight="18.75" x14ac:dyDescent="0.4"/>
  <cols>
    <col min="1" max="5" width="10.125" customWidth="1"/>
  </cols>
  <sheetData>
    <row r="1" spans="1:7" ht="24" x14ac:dyDescent="0.4">
      <c r="B1" s="28" t="s">
        <v>0</v>
      </c>
      <c r="C1" s="28"/>
      <c r="D1" s="28"/>
      <c r="F1" t="s">
        <v>1</v>
      </c>
      <c r="G1">
        <v>111234</v>
      </c>
    </row>
    <row r="2" spans="1:7" x14ac:dyDescent="0.4">
      <c r="F2" s="1" t="s">
        <v>2</v>
      </c>
    </row>
    <row r="3" spans="1:7" x14ac:dyDescent="0.4">
      <c r="A3" t="s">
        <v>3</v>
      </c>
      <c r="C3" s="2" t="s">
        <v>4</v>
      </c>
    </row>
    <row r="4" spans="1:7" ht="19.5" thickBot="1" x14ac:dyDescent="0.45">
      <c r="A4" s="27" t="s">
        <v>5</v>
      </c>
      <c r="B4" s="27"/>
      <c r="C4" t="s">
        <v>6</v>
      </c>
      <c r="F4" t="s">
        <v>7</v>
      </c>
    </row>
    <row r="5" spans="1:7" ht="19.5" thickTop="1" x14ac:dyDescent="0.4">
      <c r="F5" t="s">
        <v>8</v>
      </c>
    </row>
    <row r="6" spans="1:7" ht="19.5" thickBot="1" x14ac:dyDescent="0.45">
      <c r="F6" t="s">
        <v>9</v>
      </c>
    </row>
    <row r="7" spans="1:7" ht="20.25" thickTop="1" thickBot="1" x14ac:dyDescent="0.45">
      <c r="A7" s="29" t="s">
        <v>10</v>
      </c>
      <c r="B7" s="30"/>
      <c r="C7" s="26">
        <f>IF(C11="","",G25)</f>
        <v>65269</v>
      </c>
    </row>
    <row r="8" spans="1:7" ht="19.5" thickTop="1" x14ac:dyDescent="0.4"/>
    <row r="9" spans="1:7" ht="19.5" thickBot="1" x14ac:dyDescent="0.45"/>
    <row r="10" spans="1:7" x14ac:dyDescent="0.4">
      <c r="A10" s="6" t="s">
        <v>11</v>
      </c>
      <c r="B10" s="7" t="s">
        <v>12</v>
      </c>
      <c r="C10" s="7" t="s">
        <v>13</v>
      </c>
      <c r="D10" s="7" t="s">
        <v>14</v>
      </c>
      <c r="E10" s="7" t="s">
        <v>15</v>
      </c>
      <c r="F10" s="7" t="s">
        <v>16</v>
      </c>
      <c r="G10" s="8" t="s">
        <v>17</v>
      </c>
    </row>
    <row r="11" spans="1:7" x14ac:dyDescent="0.4">
      <c r="A11" s="9">
        <v>39358</v>
      </c>
      <c r="B11" s="4" t="s">
        <v>18</v>
      </c>
      <c r="C11" s="4">
        <v>1003</v>
      </c>
      <c r="D11" s="4" t="str">
        <f>IF(C11="","",VLOOKUP(C11,$A$24:$C$31,2))</f>
        <v>付箋（大）</v>
      </c>
      <c r="E11" s="4">
        <v>20</v>
      </c>
      <c r="F11" s="5">
        <f>IF(C11="","",VLOOKUP(C11,$A$24:$C$31,3))</f>
        <v>550</v>
      </c>
      <c r="G11" s="10">
        <f>IF(C11="","",E11*F11)</f>
        <v>11000</v>
      </c>
    </row>
    <row r="12" spans="1:7" x14ac:dyDescent="0.4">
      <c r="A12" s="9">
        <v>39362</v>
      </c>
      <c r="B12" s="4" t="s">
        <v>19</v>
      </c>
      <c r="C12" s="4">
        <v>1006</v>
      </c>
      <c r="D12" s="4" t="str">
        <f t="shared" ref="D12:D19" si="0">IF(C12="","",VLOOKUP(C12,$A$24:$C$31,2))</f>
        <v>修正ペン</v>
      </c>
      <c r="E12" s="4">
        <v>30</v>
      </c>
      <c r="F12" s="5">
        <f t="shared" ref="F12:F19" si="1">IF(C12="","",VLOOKUP(C12,$A$24:$C$31,3))</f>
        <v>350</v>
      </c>
      <c r="G12" s="10">
        <f t="shared" ref="G12:G19" si="2">IF(C12="","",E12*F12)</f>
        <v>10500</v>
      </c>
    </row>
    <row r="13" spans="1:7" x14ac:dyDescent="0.4">
      <c r="A13" s="9">
        <v>39370</v>
      </c>
      <c r="B13" s="4" t="s">
        <v>20</v>
      </c>
      <c r="C13" s="4">
        <v>1008</v>
      </c>
      <c r="D13" s="4" t="str">
        <f t="shared" si="0"/>
        <v>鉛筆</v>
      </c>
      <c r="E13" s="4">
        <v>10</v>
      </c>
      <c r="F13" s="5">
        <f t="shared" si="1"/>
        <v>480</v>
      </c>
      <c r="G13" s="10">
        <f t="shared" si="2"/>
        <v>4800</v>
      </c>
    </row>
    <row r="14" spans="1:7" x14ac:dyDescent="0.4">
      <c r="A14" s="9">
        <v>39374</v>
      </c>
      <c r="B14" s="4" t="s">
        <v>21</v>
      </c>
      <c r="C14" s="4">
        <v>1002</v>
      </c>
      <c r="D14" s="4" t="str">
        <f t="shared" si="0"/>
        <v>ファイルＢ</v>
      </c>
      <c r="E14" s="4">
        <v>40</v>
      </c>
      <c r="F14" s="5">
        <f t="shared" si="1"/>
        <v>580</v>
      </c>
      <c r="G14" s="10">
        <f t="shared" si="2"/>
        <v>23200</v>
      </c>
    </row>
    <row r="15" spans="1:7" x14ac:dyDescent="0.4">
      <c r="A15" s="9">
        <v>39377</v>
      </c>
      <c r="B15" s="4" t="s">
        <v>22</v>
      </c>
      <c r="C15" s="4">
        <v>1007</v>
      </c>
      <c r="D15" s="4" t="str">
        <f t="shared" si="0"/>
        <v>はさみ</v>
      </c>
      <c r="E15" s="4">
        <v>5</v>
      </c>
      <c r="F15" s="5">
        <f t="shared" si="1"/>
        <v>680</v>
      </c>
      <c r="G15" s="10">
        <f t="shared" si="2"/>
        <v>3400</v>
      </c>
    </row>
    <row r="16" spans="1:7" x14ac:dyDescent="0.4">
      <c r="A16" s="9">
        <v>39381</v>
      </c>
      <c r="B16" s="4" t="s">
        <v>23</v>
      </c>
      <c r="C16" s="4">
        <v>1004</v>
      </c>
      <c r="D16" s="4" t="str">
        <f t="shared" si="0"/>
        <v>付箋（小）</v>
      </c>
      <c r="E16" s="4">
        <v>30</v>
      </c>
      <c r="F16" s="5">
        <f t="shared" si="1"/>
        <v>300</v>
      </c>
      <c r="G16" s="10">
        <f t="shared" si="2"/>
        <v>9000</v>
      </c>
    </row>
    <row r="17" spans="1:7" x14ac:dyDescent="0.4">
      <c r="A17" s="9">
        <v>39384</v>
      </c>
      <c r="B17" s="4" t="s">
        <v>24</v>
      </c>
      <c r="C17" s="4">
        <v>1006</v>
      </c>
      <c r="D17" s="4" t="str">
        <f t="shared" si="0"/>
        <v>修正ペン</v>
      </c>
      <c r="E17" s="4">
        <v>15</v>
      </c>
      <c r="F17" s="5">
        <f t="shared" si="1"/>
        <v>350</v>
      </c>
      <c r="G17" s="10">
        <f t="shared" si="2"/>
        <v>5250</v>
      </c>
    </row>
    <row r="18" spans="1:7" x14ac:dyDescent="0.4">
      <c r="A18" s="11"/>
      <c r="B18" s="4"/>
      <c r="C18" s="4"/>
      <c r="D18" s="4" t="str">
        <f t="shared" si="0"/>
        <v/>
      </c>
      <c r="E18" s="4"/>
      <c r="F18" s="5" t="str">
        <f t="shared" si="1"/>
        <v/>
      </c>
      <c r="G18" s="10" t="str">
        <f t="shared" si="2"/>
        <v/>
      </c>
    </row>
    <row r="19" spans="1:7" ht="19.5" thickBot="1" x14ac:dyDescent="0.45">
      <c r="A19" s="12"/>
      <c r="B19" s="13"/>
      <c r="C19" s="13"/>
      <c r="D19" s="13" t="str">
        <f t="shared" si="0"/>
        <v/>
      </c>
      <c r="E19" s="13"/>
      <c r="F19" s="14" t="str">
        <f t="shared" si="1"/>
        <v/>
      </c>
      <c r="G19" s="15" t="str">
        <f t="shared" si="2"/>
        <v/>
      </c>
    </row>
    <row r="20" spans="1:7" ht="19.5" thickBot="1" x14ac:dyDescent="0.45"/>
    <row r="21" spans="1:7" x14ac:dyDescent="0.4">
      <c r="F21" s="6" t="s">
        <v>25</v>
      </c>
      <c r="G21" s="16">
        <f>IF(C11="","",SUM(G11:G19))</f>
        <v>67150</v>
      </c>
    </row>
    <row r="22" spans="1:7" ht="20.25" thickBot="1" x14ac:dyDescent="0.45">
      <c r="A22" s="3" t="s">
        <v>26</v>
      </c>
      <c r="F22" s="17" t="s">
        <v>27</v>
      </c>
      <c r="G22" s="10">
        <f>IF(G11="","",INT(VLOOKUP(G21,E28:G32,3)*G21))</f>
        <v>6715</v>
      </c>
    </row>
    <row r="23" spans="1:7" x14ac:dyDescent="0.4">
      <c r="A23" s="6" t="s">
        <v>13</v>
      </c>
      <c r="B23" s="7" t="s">
        <v>14</v>
      </c>
      <c r="C23" s="8" t="s">
        <v>16</v>
      </c>
      <c r="F23" s="17" t="s">
        <v>28</v>
      </c>
      <c r="G23" s="10">
        <f>IF(C11="","",G21-G22)</f>
        <v>60435</v>
      </c>
    </row>
    <row r="24" spans="1:7" x14ac:dyDescent="0.4">
      <c r="A24" s="11">
        <v>1001</v>
      </c>
      <c r="B24" s="4" t="s">
        <v>29</v>
      </c>
      <c r="C24" s="10">
        <v>780</v>
      </c>
      <c r="F24" s="17" t="s">
        <v>30</v>
      </c>
      <c r="G24" s="10">
        <f>IF(C11="","",INT(G23*0.08))</f>
        <v>4834</v>
      </c>
    </row>
    <row r="25" spans="1:7" ht="19.5" thickBot="1" x14ac:dyDescent="0.45">
      <c r="A25" s="11">
        <v>1002</v>
      </c>
      <c r="B25" s="4" t="s">
        <v>31</v>
      </c>
      <c r="C25" s="10">
        <v>580</v>
      </c>
      <c r="F25" s="18" t="s">
        <v>32</v>
      </c>
      <c r="G25" s="15">
        <f>IF(C11="","",SUM(G23:G24))</f>
        <v>65269</v>
      </c>
    </row>
    <row r="26" spans="1:7" x14ac:dyDescent="0.4">
      <c r="A26" s="11">
        <v>1003</v>
      </c>
      <c r="B26" s="4" t="s">
        <v>33</v>
      </c>
      <c r="C26" s="10">
        <v>550</v>
      </c>
    </row>
    <row r="27" spans="1:7" ht="20.25" thickBot="1" x14ac:dyDescent="0.45">
      <c r="A27" s="11">
        <v>1004</v>
      </c>
      <c r="B27" s="4" t="s">
        <v>34</v>
      </c>
      <c r="C27" s="10">
        <v>300</v>
      </c>
      <c r="E27" s="3" t="s">
        <v>35</v>
      </c>
    </row>
    <row r="28" spans="1:7" x14ac:dyDescent="0.4">
      <c r="A28" s="11">
        <v>1005</v>
      </c>
      <c r="B28" s="4" t="s">
        <v>36</v>
      </c>
      <c r="C28" s="10">
        <v>150</v>
      </c>
      <c r="E28" s="19">
        <v>0</v>
      </c>
      <c r="F28" s="20" t="s">
        <v>37</v>
      </c>
      <c r="G28" s="21">
        <v>0</v>
      </c>
    </row>
    <row r="29" spans="1:7" x14ac:dyDescent="0.4">
      <c r="A29" s="11">
        <v>1006</v>
      </c>
      <c r="B29" s="4" t="s">
        <v>38</v>
      </c>
      <c r="C29" s="10">
        <v>350</v>
      </c>
      <c r="E29" s="22">
        <v>10000</v>
      </c>
      <c r="F29" s="4" t="s">
        <v>37</v>
      </c>
      <c r="G29" s="23">
        <v>0.03</v>
      </c>
    </row>
    <row r="30" spans="1:7" x14ac:dyDescent="0.4">
      <c r="A30" s="11">
        <v>1007</v>
      </c>
      <c r="B30" s="4" t="s">
        <v>39</v>
      </c>
      <c r="C30" s="10">
        <v>680</v>
      </c>
      <c r="E30" s="22">
        <v>30000</v>
      </c>
      <c r="F30" s="4" t="s">
        <v>37</v>
      </c>
      <c r="G30" s="23">
        <v>0.05</v>
      </c>
    </row>
    <row r="31" spans="1:7" ht="19.5" thickBot="1" x14ac:dyDescent="0.45">
      <c r="A31" s="12">
        <v>1008</v>
      </c>
      <c r="B31" s="13" t="s">
        <v>40</v>
      </c>
      <c r="C31" s="15">
        <v>480</v>
      </c>
      <c r="E31" s="22">
        <v>50000</v>
      </c>
      <c r="F31" s="4" t="s">
        <v>37</v>
      </c>
      <c r="G31" s="23">
        <v>0.1</v>
      </c>
    </row>
    <row r="32" spans="1:7" ht="19.5" thickBot="1" x14ac:dyDescent="0.45">
      <c r="E32" s="24">
        <v>100000</v>
      </c>
      <c r="F32" s="13" t="s">
        <v>37</v>
      </c>
      <c r="G32" s="25">
        <v>0.2</v>
      </c>
    </row>
  </sheetData>
  <mergeCells count="1">
    <mergeCell ref="B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2015-11-07T03:33:16Z</dcterms:created>
  <dcterms:modified xsi:type="dcterms:W3CDTF">2015-12-09T12:33:07Z</dcterms:modified>
</cp:coreProperties>
</file>