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Mac\Home\Desktop\DSBook\Chapter07_tsuyuzaki_3\data\"/>
    </mc:Choice>
  </mc:AlternateContent>
  <bookViews>
    <workbookView xWindow="0" yWindow="-465" windowWidth="28800" windowHeight="18000" tabRatio="765"/>
  </bookViews>
  <sheets>
    <sheet name="data" sheetId="1" r:id="rId1"/>
    <sheet name="年俸（VLOOKUP用）" sheetId="6" r:id="rId2"/>
    <sheet name="ピボットテーブル" sheetId="4" r:id="rId3"/>
    <sheet name="おすすめグラフ" sheetId="7" r:id="rId4"/>
    <sheet name="回帰分析" sheetId="5" r:id="rId5"/>
  </sheets>
  <definedNames>
    <definedName name="_xlnm._FilterDatabase" localSheetId="0" hidden="1">data!$A$1:$U$103</definedName>
    <definedName name="_xlnm._FilterDatabase" localSheetId="1" hidden="1">'年俸（VLOOKUP用）'!$A$1:$H$101</definedName>
  </definedNames>
  <calcPr calcId="152511" calcMode="manual" concurrentCalc="0"/>
  <pivotCaches>
    <pivotCache cacheId="21" r:id="rId6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103" i="1" l="1"/>
  <c r="T103" i="1"/>
  <c r="S103" i="1"/>
  <c r="R103" i="1"/>
  <c r="Q103" i="1"/>
  <c r="P103" i="1"/>
  <c r="U102" i="1"/>
  <c r="T102" i="1"/>
  <c r="S102" i="1"/>
  <c r="R102" i="1"/>
  <c r="Q102" i="1"/>
  <c r="P102" i="1"/>
  <c r="U101" i="1"/>
  <c r="T101" i="1"/>
  <c r="S101" i="1"/>
  <c r="R101" i="1"/>
  <c r="Q101" i="1"/>
  <c r="P101" i="1"/>
  <c r="U100" i="1"/>
  <c r="T100" i="1"/>
  <c r="S100" i="1"/>
  <c r="R100" i="1"/>
  <c r="Q100" i="1"/>
  <c r="P100" i="1"/>
  <c r="U99" i="1"/>
  <c r="T99" i="1"/>
  <c r="S99" i="1"/>
  <c r="R99" i="1"/>
  <c r="Q99" i="1"/>
  <c r="P99" i="1"/>
  <c r="U98" i="1"/>
  <c r="T98" i="1"/>
  <c r="S98" i="1"/>
  <c r="R98" i="1"/>
  <c r="Q98" i="1"/>
  <c r="P98" i="1"/>
  <c r="U97" i="1"/>
  <c r="T97" i="1"/>
  <c r="S97" i="1"/>
  <c r="R97" i="1"/>
  <c r="Q97" i="1"/>
  <c r="P97" i="1"/>
  <c r="U96" i="1"/>
  <c r="T96" i="1"/>
  <c r="S96" i="1"/>
  <c r="R96" i="1"/>
  <c r="Q96" i="1"/>
  <c r="P96" i="1"/>
  <c r="U95" i="1"/>
  <c r="T95" i="1"/>
  <c r="S95" i="1"/>
  <c r="R95" i="1"/>
  <c r="Q95" i="1"/>
  <c r="P95" i="1"/>
  <c r="U94" i="1"/>
  <c r="T94" i="1"/>
  <c r="S94" i="1"/>
  <c r="R94" i="1"/>
  <c r="Q94" i="1"/>
  <c r="P94" i="1"/>
  <c r="U93" i="1"/>
  <c r="T93" i="1"/>
  <c r="S93" i="1"/>
  <c r="R93" i="1"/>
  <c r="Q93" i="1"/>
  <c r="P93" i="1"/>
  <c r="U92" i="1"/>
  <c r="T92" i="1"/>
  <c r="S92" i="1"/>
  <c r="R92" i="1"/>
  <c r="Q92" i="1"/>
  <c r="P92" i="1"/>
  <c r="U91" i="1"/>
  <c r="T91" i="1"/>
  <c r="S91" i="1"/>
  <c r="R91" i="1"/>
  <c r="Q91" i="1"/>
  <c r="P91" i="1"/>
  <c r="U90" i="1"/>
  <c r="T90" i="1"/>
  <c r="S90" i="1"/>
  <c r="R90" i="1"/>
  <c r="Q90" i="1"/>
  <c r="P90" i="1"/>
  <c r="U89" i="1"/>
  <c r="T89" i="1"/>
  <c r="S89" i="1"/>
  <c r="R89" i="1"/>
  <c r="Q89" i="1"/>
  <c r="P89" i="1"/>
  <c r="U88" i="1"/>
  <c r="T88" i="1"/>
  <c r="S88" i="1"/>
  <c r="R88" i="1"/>
  <c r="Q88" i="1"/>
  <c r="P88" i="1"/>
  <c r="U87" i="1"/>
  <c r="T87" i="1"/>
  <c r="S87" i="1"/>
  <c r="R87" i="1"/>
  <c r="Q87" i="1"/>
  <c r="P87" i="1"/>
  <c r="U86" i="1"/>
  <c r="T86" i="1"/>
  <c r="S86" i="1"/>
  <c r="R86" i="1"/>
  <c r="Q86" i="1"/>
  <c r="P86" i="1"/>
  <c r="U85" i="1"/>
  <c r="T85" i="1"/>
  <c r="S85" i="1"/>
  <c r="R85" i="1"/>
  <c r="Q85" i="1"/>
  <c r="P85" i="1"/>
  <c r="U84" i="1"/>
  <c r="T84" i="1"/>
  <c r="S84" i="1"/>
  <c r="R84" i="1"/>
  <c r="Q84" i="1"/>
  <c r="P84" i="1"/>
  <c r="U83" i="1"/>
  <c r="T83" i="1"/>
  <c r="S83" i="1"/>
  <c r="R83" i="1"/>
  <c r="Q83" i="1"/>
  <c r="P83" i="1"/>
  <c r="U82" i="1"/>
  <c r="T82" i="1"/>
  <c r="S82" i="1"/>
  <c r="R82" i="1"/>
  <c r="Q82" i="1"/>
  <c r="P82" i="1"/>
  <c r="U81" i="1"/>
  <c r="T81" i="1"/>
  <c r="S81" i="1"/>
  <c r="R81" i="1"/>
  <c r="Q81" i="1"/>
  <c r="P81" i="1"/>
  <c r="U80" i="1"/>
  <c r="T80" i="1"/>
  <c r="S80" i="1"/>
  <c r="R80" i="1"/>
  <c r="Q80" i="1"/>
  <c r="P80" i="1"/>
  <c r="U79" i="1"/>
  <c r="T79" i="1"/>
  <c r="S79" i="1"/>
  <c r="R79" i="1"/>
  <c r="Q79" i="1"/>
  <c r="P79" i="1"/>
  <c r="U78" i="1"/>
  <c r="T78" i="1"/>
  <c r="S78" i="1"/>
  <c r="R78" i="1"/>
  <c r="Q78" i="1"/>
  <c r="P78" i="1"/>
  <c r="U77" i="1"/>
  <c r="T77" i="1"/>
  <c r="S77" i="1"/>
  <c r="R77" i="1"/>
  <c r="Q77" i="1"/>
  <c r="P77" i="1"/>
  <c r="U76" i="1"/>
  <c r="T76" i="1"/>
  <c r="S76" i="1"/>
  <c r="R76" i="1"/>
  <c r="Q76" i="1"/>
  <c r="P76" i="1"/>
  <c r="U75" i="1"/>
  <c r="T75" i="1"/>
  <c r="S75" i="1"/>
  <c r="R75" i="1"/>
  <c r="Q75" i="1"/>
  <c r="P75" i="1"/>
  <c r="U74" i="1"/>
  <c r="T74" i="1"/>
  <c r="S74" i="1"/>
  <c r="R74" i="1"/>
  <c r="Q74" i="1"/>
  <c r="P74" i="1"/>
  <c r="U73" i="1"/>
  <c r="T73" i="1"/>
  <c r="S73" i="1"/>
  <c r="R73" i="1"/>
  <c r="Q73" i="1"/>
  <c r="P73" i="1"/>
  <c r="U72" i="1"/>
  <c r="T72" i="1"/>
  <c r="S72" i="1"/>
  <c r="R72" i="1"/>
  <c r="Q72" i="1"/>
  <c r="P72" i="1"/>
  <c r="U71" i="1"/>
  <c r="T71" i="1"/>
  <c r="S71" i="1"/>
  <c r="R71" i="1"/>
  <c r="Q71" i="1"/>
  <c r="P71" i="1"/>
  <c r="U70" i="1"/>
  <c r="T70" i="1"/>
  <c r="S70" i="1"/>
  <c r="R70" i="1"/>
  <c r="Q70" i="1"/>
  <c r="P70" i="1"/>
  <c r="U69" i="1"/>
  <c r="T69" i="1"/>
  <c r="S69" i="1"/>
  <c r="R69" i="1"/>
  <c r="Q69" i="1"/>
  <c r="P69" i="1"/>
  <c r="U68" i="1"/>
  <c r="T68" i="1"/>
  <c r="S68" i="1"/>
  <c r="R68" i="1"/>
  <c r="Q68" i="1"/>
  <c r="P68" i="1"/>
  <c r="U67" i="1"/>
  <c r="T67" i="1"/>
  <c r="S67" i="1"/>
  <c r="R67" i="1"/>
  <c r="Q67" i="1"/>
  <c r="P67" i="1"/>
  <c r="U66" i="1"/>
  <c r="T66" i="1"/>
  <c r="S66" i="1"/>
  <c r="R66" i="1"/>
  <c r="Q66" i="1"/>
  <c r="P66" i="1"/>
  <c r="U65" i="1"/>
  <c r="T65" i="1"/>
  <c r="S65" i="1"/>
  <c r="R65" i="1"/>
  <c r="Q65" i="1"/>
  <c r="P65" i="1"/>
  <c r="U64" i="1"/>
  <c r="T64" i="1"/>
  <c r="S64" i="1"/>
  <c r="R64" i="1"/>
  <c r="Q64" i="1"/>
  <c r="P64" i="1"/>
  <c r="U63" i="1"/>
  <c r="T63" i="1"/>
  <c r="S63" i="1"/>
  <c r="R63" i="1"/>
  <c r="Q63" i="1"/>
  <c r="P63" i="1"/>
  <c r="U62" i="1"/>
  <c r="T62" i="1"/>
  <c r="S62" i="1"/>
  <c r="R62" i="1"/>
  <c r="Q62" i="1"/>
  <c r="P62" i="1"/>
  <c r="U61" i="1"/>
  <c r="T61" i="1"/>
  <c r="S61" i="1"/>
  <c r="R61" i="1"/>
  <c r="Q61" i="1"/>
  <c r="P61" i="1"/>
  <c r="U60" i="1"/>
  <c r="T60" i="1"/>
  <c r="S60" i="1"/>
  <c r="R60" i="1"/>
  <c r="Q60" i="1"/>
  <c r="P60" i="1"/>
  <c r="U59" i="1"/>
  <c r="T59" i="1"/>
  <c r="S59" i="1"/>
  <c r="R59" i="1"/>
  <c r="Q59" i="1"/>
  <c r="P59" i="1"/>
  <c r="U58" i="1"/>
  <c r="T58" i="1"/>
  <c r="S58" i="1"/>
  <c r="R58" i="1"/>
  <c r="Q58" i="1"/>
  <c r="P58" i="1"/>
  <c r="U57" i="1"/>
  <c r="T57" i="1"/>
  <c r="S57" i="1"/>
  <c r="R57" i="1"/>
  <c r="Q57" i="1"/>
  <c r="P57" i="1"/>
  <c r="U56" i="1"/>
  <c r="T56" i="1"/>
  <c r="S56" i="1"/>
  <c r="R56" i="1"/>
  <c r="Q56" i="1"/>
  <c r="P56" i="1"/>
  <c r="U55" i="1"/>
  <c r="T55" i="1"/>
  <c r="S55" i="1"/>
  <c r="R55" i="1"/>
  <c r="Q55" i="1"/>
  <c r="P55" i="1"/>
  <c r="U54" i="1"/>
  <c r="T54" i="1"/>
  <c r="S54" i="1"/>
  <c r="R54" i="1"/>
  <c r="Q54" i="1"/>
  <c r="P54" i="1"/>
  <c r="U53" i="1"/>
  <c r="T53" i="1"/>
  <c r="S53" i="1"/>
  <c r="R53" i="1"/>
  <c r="Q53" i="1"/>
  <c r="P53" i="1"/>
  <c r="U52" i="1"/>
  <c r="T52" i="1"/>
  <c r="S52" i="1"/>
  <c r="R52" i="1"/>
  <c r="Q52" i="1"/>
  <c r="P52" i="1"/>
  <c r="U51" i="1"/>
  <c r="T51" i="1"/>
  <c r="S51" i="1"/>
  <c r="R51" i="1"/>
  <c r="Q51" i="1"/>
  <c r="P51" i="1"/>
  <c r="U50" i="1"/>
  <c r="T50" i="1"/>
  <c r="S50" i="1"/>
  <c r="R50" i="1"/>
  <c r="Q50" i="1"/>
  <c r="P50" i="1"/>
  <c r="U49" i="1"/>
  <c r="T49" i="1"/>
  <c r="S49" i="1"/>
  <c r="R49" i="1"/>
  <c r="Q49" i="1"/>
  <c r="P49" i="1"/>
  <c r="U48" i="1"/>
  <c r="T48" i="1"/>
  <c r="S48" i="1"/>
  <c r="R48" i="1"/>
  <c r="Q48" i="1"/>
  <c r="P48" i="1"/>
  <c r="U47" i="1"/>
  <c r="T47" i="1"/>
  <c r="S47" i="1"/>
  <c r="R47" i="1"/>
  <c r="Q47" i="1"/>
  <c r="P47" i="1"/>
  <c r="U46" i="1"/>
  <c r="T46" i="1"/>
  <c r="S46" i="1"/>
  <c r="R46" i="1"/>
  <c r="Q46" i="1"/>
  <c r="P46" i="1"/>
  <c r="U45" i="1"/>
  <c r="T45" i="1"/>
  <c r="S45" i="1"/>
  <c r="R45" i="1"/>
  <c r="Q45" i="1"/>
  <c r="P45" i="1"/>
  <c r="U44" i="1"/>
  <c r="T44" i="1"/>
  <c r="S44" i="1"/>
  <c r="R44" i="1"/>
  <c r="Q44" i="1"/>
  <c r="P44" i="1"/>
  <c r="U43" i="1"/>
  <c r="T43" i="1"/>
  <c r="S43" i="1"/>
  <c r="R43" i="1"/>
  <c r="Q43" i="1"/>
  <c r="P43" i="1"/>
  <c r="U42" i="1"/>
  <c r="T42" i="1"/>
  <c r="S42" i="1"/>
  <c r="R42" i="1"/>
  <c r="Q42" i="1"/>
  <c r="P42" i="1"/>
  <c r="U41" i="1"/>
  <c r="T41" i="1"/>
  <c r="S41" i="1"/>
  <c r="R41" i="1"/>
  <c r="Q41" i="1"/>
  <c r="P41" i="1"/>
  <c r="U40" i="1"/>
  <c r="T40" i="1"/>
  <c r="S40" i="1"/>
  <c r="R40" i="1"/>
  <c r="Q40" i="1"/>
  <c r="P40" i="1"/>
  <c r="U39" i="1"/>
  <c r="T39" i="1"/>
  <c r="S39" i="1"/>
  <c r="R39" i="1"/>
  <c r="Q39" i="1"/>
  <c r="P39" i="1"/>
  <c r="U38" i="1"/>
  <c r="T38" i="1"/>
  <c r="S38" i="1"/>
  <c r="R38" i="1"/>
  <c r="Q38" i="1"/>
  <c r="P38" i="1"/>
  <c r="U37" i="1"/>
  <c r="T37" i="1"/>
  <c r="S37" i="1"/>
  <c r="R37" i="1"/>
  <c r="Q37" i="1"/>
  <c r="P37" i="1"/>
  <c r="U36" i="1"/>
  <c r="T36" i="1"/>
  <c r="S36" i="1"/>
  <c r="R36" i="1"/>
  <c r="Q36" i="1"/>
  <c r="P36" i="1"/>
  <c r="U35" i="1"/>
  <c r="T35" i="1"/>
  <c r="S35" i="1"/>
  <c r="R35" i="1"/>
  <c r="Q35" i="1"/>
  <c r="P35" i="1"/>
  <c r="U34" i="1"/>
  <c r="T34" i="1"/>
  <c r="S34" i="1"/>
  <c r="R34" i="1"/>
  <c r="Q34" i="1"/>
  <c r="P34" i="1"/>
  <c r="U33" i="1"/>
  <c r="T33" i="1"/>
  <c r="S33" i="1"/>
  <c r="R33" i="1"/>
  <c r="Q33" i="1"/>
  <c r="P33" i="1"/>
  <c r="U32" i="1"/>
  <c r="T32" i="1"/>
  <c r="S32" i="1"/>
  <c r="R32" i="1"/>
  <c r="Q32" i="1"/>
  <c r="P32" i="1"/>
  <c r="U31" i="1"/>
  <c r="T31" i="1"/>
  <c r="S31" i="1"/>
  <c r="R31" i="1"/>
  <c r="Q31" i="1"/>
  <c r="P31" i="1"/>
  <c r="U30" i="1"/>
  <c r="T30" i="1"/>
  <c r="S30" i="1"/>
  <c r="R30" i="1"/>
  <c r="Q30" i="1"/>
  <c r="P30" i="1"/>
  <c r="U29" i="1"/>
  <c r="T29" i="1"/>
  <c r="S29" i="1"/>
  <c r="R29" i="1"/>
  <c r="Q29" i="1"/>
  <c r="P29" i="1"/>
  <c r="U28" i="1"/>
  <c r="T28" i="1"/>
  <c r="S28" i="1"/>
  <c r="R28" i="1"/>
  <c r="Q28" i="1"/>
  <c r="P28" i="1"/>
  <c r="U27" i="1"/>
  <c r="T27" i="1"/>
  <c r="S27" i="1"/>
  <c r="R27" i="1"/>
  <c r="Q27" i="1"/>
  <c r="P27" i="1"/>
  <c r="U26" i="1"/>
  <c r="T26" i="1"/>
  <c r="S26" i="1"/>
  <c r="R26" i="1"/>
  <c r="Q26" i="1"/>
  <c r="P26" i="1"/>
  <c r="U25" i="1"/>
  <c r="T25" i="1"/>
  <c r="S25" i="1"/>
  <c r="R25" i="1"/>
  <c r="Q25" i="1"/>
  <c r="P25" i="1"/>
  <c r="U24" i="1"/>
  <c r="T24" i="1"/>
  <c r="S24" i="1"/>
  <c r="R24" i="1"/>
  <c r="Q24" i="1"/>
  <c r="P24" i="1"/>
  <c r="U23" i="1"/>
  <c r="T23" i="1"/>
  <c r="S23" i="1"/>
  <c r="R23" i="1"/>
  <c r="Q23" i="1"/>
  <c r="P23" i="1"/>
  <c r="U22" i="1"/>
  <c r="T22" i="1"/>
  <c r="S22" i="1"/>
  <c r="R22" i="1"/>
  <c r="Q22" i="1"/>
  <c r="P22" i="1"/>
  <c r="U21" i="1"/>
  <c r="T21" i="1"/>
  <c r="S21" i="1"/>
  <c r="R21" i="1"/>
  <c r="Q21" i="1"/>
  <c r="P21" i="1"/>
  <c r="U20" i="1"/>
  <c r="T20" i="1"/>
  <c r="S20" i="1"/>
  <c r="R20" i="1"/>
  <c r="Q20" i="1"/>
  <c r="P20" i="1"/>
  <c r="U19" i="1"/>
  <c r="T19" i="1"/>
  <c r="S19" i="1"/>
  <c r="R19" i="1"/>
  <c r="Q19" i="1"/>
  <c r="P19" i="1"/>
  <c r="U18" i="1"/>
  <c r="T18" i="1"/>
  <c r="S18" i="1"/>
  <c r="R18" i="1"/>
  <c r="Q18" i="1"/>
  <c r="P18" i="1"/>
  <c r="U17" i="1"/>
  <c r="T17" i="1"/>
  <c r="S17" i="1"/>
  <c r="R17" i="1"/>
  <c r="Q17" i="1"/>
  <c r="P17" i="1"/>
  <c r="U16" i="1"/>
  <c r="T16" i="1"/>
  <c r="S16" i="1"/>
  <c r="R16" i="1"/>
  <c r="Q16" i="1"/>
  <c r="P16" i="1"/>
  <c r="U15" i="1"/>
  <c r="T15" i="1"/>
  <c r="S15" i="1"/>
  <c r="R15" i="1"/>
  <c r="Q15" i="1"/>
  <c r="P15" i="1"/>
  <c r="U14" i="1"/>
  <c r="T14" i="1"/>
  <c r="S14" i="1"/>
  <c r="R14" i="1"/>
  <c r="Q14" i="1"/>
  <c r="P14" i="1"/>
  <c r="U13" i="1"/>
  <c r="T13" i="1"/>
  <c r="S13" i="1"/>
  <c r="R13" i="1"/>
  <c r="Q13" i="1"/>
  <c r="P13" i="1"/>
  <c r="U12" i="1"/>
  <c r="T12" i="1"/>
  <c r="S12" i="1"/>
  <c r="R12" i="1"/>
  <c r="Q12" i="1"/>
  <c r="P12" i="1"/>
  <c r="U11" i="1"/>
  <c r="T11" i="1"/>
  <c r="S11" i="1"/>
  <c r="R11" i="1"/>
  <c r="Q11" i="1"/>
  <c r="P11" i="1"/>
  <c r="U10" i="1"/>
  <c r="T10" i="1"/>
  <c r="S10" i="1"/>
  <c r="R10" i="1"/>
  <c r="Q10" i="1"/>
  <c r="P10" i="1"/>
  <c r="U9" i="1"/>
  <c r="T9" i="1"/>
  <c r="S9" i="1"/>
  <c r="R9" i="1"/>
  <c r="Q9" i="1"/>
  <c r="P9" i="1"/>
  <c r="U8" i="1"/>
  <c r="T8" i="1"/>
  <c r="S8" i="1"/>
  <c r="R8" i="1"/>
  <c r="Q8" i="1"/>
  <c r="P8" i="1"/>
  <c r="U7" i="1"/>
  <c r="T7" i="1"/>
  <c r="S7" i="1"/>
  <c r="R7" i="1"/>
  <c r="Q7" i="1"/>
  <c r="P7" i="1"/>
  <c r="U6" i="1"/>
  <c r="T6" i="1"/>
  <c r="S6" i="1"/>
  <c r="R6" i="1"/>
  <c r="Q6" i="1"/>
  <c r="P6" i="1"/>
  <c r="U5" i="1"/>
  <c r="T5" i="1"/>
  <c r="S5" i="1"/>
  <c r="R5" i="1"/>
  <c r="Q5" i="1"/>
  <c r="P5" i="1"/>
  <c r="U4" i="1"/>
  <c r="T4" i="1"/>
  <c r="S4" i="1"/>
  <c r="R4" i="1"/>
  <c r="Q4" i="1"/>
  <c r="P4" i="1"/>
  <c r="U3" i="1"/>
  <c r="T3" i="1"/>
  <c r="S3" i="1"/>
  <c r="R3" i="1"/>
  <c r="Q3" i="1"/>
  <c r="P3" i="1"/>
  <c r="U2" i="1"/>
  <c r="T2" i="1"/>
  <c r="S2" i="1"/>
  <c r="R2" i="1"/>
  <c r="Q2" i="1"/>
  <c r="P2" i="1"/>
  <c r="H101" i="6"/>
  <c r="H100" i="6"/>
  <c r="H99" i="6"/>
  <c r="H98" i="6"/>
  <c r="H97" i="6"/>
  <c r="H96" i="6"/>
  <c r="H95" i="6"/>
  <c r="H94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H3" i="6"/>
  <c r="H2" i="6"/>
  <c r="Y3" i="1"/>
</calcChain>
</file>

<file path=xl/sharedStrings.xml><?xml version="1.0" encoding="utf-8"?>
<sst xmlns="http://schemas.openxmlformats.org/spreadsheetml/2006/main" count="691" uniqueCount="230">
  <si>
    <t>山田　哲人</t>
  </si>
  <si>
    <t>川端　慎吾</t>
  </si>
  <si>
    <t>雄平</t>
  </si>
  <si>
    <t>畠山　和洋</t>
  </si>
  <si>
    <t>中村　悠平</t>
  </si>
  <si>
    <t>大引　啓次</t>
  </si>
  <si>
    <t>比屋根　渉</t>
  </si>
  <si>
    <t>上田　剛史</t>
  </si>
  <si>
    <t>デニング</t>
  </si>
  <si>
    <t>AVG</t>
    <phoneticPr fontId="1"/>
  </si>
  <si>
    <t>RBI</t>
    <phoneticPr fontId="1"/>
  </si>
  <si>
    <t>HR</t>
    <phoneticPr fontId="1"/>
  </si>
  <si>
    <t>H</t>
    <phoneticPr fontId="1"/>
  </si>
  <si>
    <t>AB</t>
    <phoneticPr fontId="1"/>
  </si>
  <si>
    <t>OPS</t>
    <phoneticPr fontId="1"/>
  </si>
  <si>
    <t>RC</t>
    <phoneticPr fontId="1"/>
  </si>
  <si>
    <t>RC27</t>
    <phoneticPr fontId="1"/>
  </si>
  <si>
    <t>XR</t>
    <phoneticPr fontId="1"/>
  </si>
  <si>
    <t>XR27</t>
    <phoneticPr fontId="1"/>
  </si>
  <si>
    <t>SLG</t>
    <phoneticPr fontId="1"/>
  </si>
  <si>
    <t>OBP</t>
    <phoneticPr fontId="1"/>
  </si>
  <si>
    <t>坂本　勇人</t>
  </si>
  <si>
    <t>長野　久義</t>
  </si>
  <si>
    <t>亀井　善行</t>
  </si>
  <si>
    <t>阿部　慎之助</t>
  </si>
  <si>
    <t>片岡　治大</t>
  </si>
  <si>
    <t>村田　修一</t>
  </si>
  <si>
    <t>立岡　宗一郎</t>
  </si>
  <si>
    <t>井端　弘和</t>
  </si>
  <si>
    <t>アンダーソン</t>
  </si>
  <si>
    <t>ヤクルト</t>
    <phoneticPr fontId="1"/>
  </si>
  <si>
    <t>巨人</t>
    <rPh sb="0" eb="2">
      <t>キョジン</t>
    </rPh>
    <phoneticPr fontId="1"/>
  </si>
  <si>
    <t>鳥谷　敬</t>
  </si>
  <si>
    <t>ゴメス</t>
  </si>
  <si>
    <t>マートン</t>
  </si>
  <si>
    <t>福留　孝介</t>
  </si>
  <si>
    <t>上本　博紀</t>
  </si>
  <si>
    <t>今成　亮太</t>
  </si>
  <si>
    <t>大和</t>
  </si>
  <si>
    <t>阪神</t>
    <rPh sb="0" eb="2">
      <t>ハンシン</t>
    </rPh>
    <phoneticPr fontId="1"/>
  </si>
  <si>
    <t>菊池　涼介</t>
  </si>
  <si>
    <t>丸　佳浩</t>
  </si>
  <si>
    <t>田中　広輔</t>
  </si>
  <si>
    <t>新井　貴浩</t>
  </si>
  <si>
    <t>梵　英心</t>
  </si>
  <si>
    <t>エルドレッド</t>
  </si>
  <si>
    <t>會澤　翼</t>
  </si>
  <si>
    <t>シアーホルツ</t>
  </si>
  <si>
    <t>鈴木　誠也</t>
  </si>
  <si>
    <t>石原　慶幸</t>
  </si>
  <si>
    <t>松山　竜平</t>
  </si>
  <si>
    <t>広島</t>
    <rPh sb="0" eb="2">
      <t>ヒロシマ</t>
    </rPh>
    <phoneticPr fontId="1"/>
  </si>
  <si>
    <t>大島　洋平</t>
  </si>
  <si>
    <t>ルナ</t>
  </si>
  <si>
    <t>平田　良介</t>
  </si>
  <si>
    <t>エルナンデス</t>
  </si>
  <si>
    <t>亀澤　恭平</t>
  </si>
  <si>
    <t>藤井　淳志</t>
  </si>
  <si>
    <t>森野　将彦</t>
  </si>
  <si>
    <t>荒木　雅博</t>
  </si>
  <si>
    <t>和田　一浩</t>
  </si>
  <si>
    <t>中日</t>
    <rPh sb="0" eb="2">
      <t>チュウニチ</t>
    </rPh>
    <phoneticPr fontId="1"/>
  </si>
  <si>
    <t>梶谷　隆幸</t>
  </si>
  <si>
    <t>筒香　嘉智</t>
  </si>
  <si>
    <t>ロペス</t>
  </si>
  <si>
    <t>バルディリス</t>
  </si>
  <si>
    <t>石川　雄洋</t>
  </si>
  <si>
    <t>倉本　寿彦</t>
  </si>
  <si>
    <t>白崎　浩之</t>
  </si>
  <si>
    <t>DeNA</t>
    <phoneticPr fontId="1"/>
  </si>
  <si>
    <t>セ</t>
    <phoneticPr fontId="1"/>
  </si>
  <si>
    <t>柳田　悠岐</t>
  </si>
  <si>
    <t>松田　宣浩</t>
  </si>
  <si>
    <t>中村　晃</t>
  </si>
  <si>
    <t>内川　聖一</t>
  </si>
  <si>
    <t>李　大浩</t>
  </si>
  <si>
    <t>今宮　健太</t>
  </si>
  <si>
    <t>明石　健志</t>
  </si>
  <si>
    <t>パ</t>
    <phoneticPr fontId="1"/>
  </si>
  <si>
    <t>ソフトバンク</t>
    <phoneticPr fontId="1"/>
  </si>
  <si>
    <t>中島　卓也</t>
  </si>
  <si>
    <t>中田　翔</t>
  </si>
  <si>
    <t>田中　賢介</t>
  </si>
  <si>
    <t>レアード</t>
  </si>
  <si>
    <t>西川　遥輝</t>
  </si>
  <si>
    <t>近藤　健介</t>
  </si>
  <si>
    <t>陽　岱鋼</t>
  </si>
  <si>
    <t>岡　大海</t>
  </si>
  <si>
    <t>日本ハム</t>
    <rPh sb="0" eb="2">
      <t>ニホン</t>
    </rPh>
    <phoneticPr fontId="1"/>
  </si>
  <si>
    <t>鈴木　大地</t>
  </si>
  <si>
    <t>清田　育宏</t>
  </si>
  <si>
    <t>クルーズ</t>
  </si>
  <si>
    <t>角中　勝也</t>
  </si>
  <si>
    <t>デスパイネ</t>
  </si>
  <si>
    <t>今江　敏晃</t>
  </si>
  <si>
    <t>田村　龍弘</t>
  </si>
  <si>
    <t>荻野　貴司</t>
  </si>
  <si>
    <t>中村　奨吾</t>
  </si>
  <si>
    <t>井口　資仁</t>
  </si>
  <si>
    <t>ロッテ</t>
    <phoneticPr fontId="1"/>
  </si>
  <si>
    <t>秋山　翔吾</t>
  </si>
  <si>
    <t>浅村　栄斗</t>
  </si>
  <si>
    <t>栗山　巧</t>
  </si>
  <si>
    <t>中村　剛也</t>
  </si>
  <si>
    <t>森　友哉</t>
  </si>
  <si>
    <t>メヒア</t>
  </si>
  <si>
    <t>炭谷　銀仁朗</t>
  </si>
  <si>
    <t>脇谷　亮太</t>
  </si>
  <si>
    <t>西武</t>
    <rPh sb="0" eb="2">
      <t>セイブ</t>
    </rPh>
    <phoneticPr fontId="1"/>
  </si>
  <si>
    <t>安達　了一</t>
  </si>
  <si>
    <t>糸井　嘉男</t>
  </si>
  <si>
    <t>中島　裕之</t>
  </si>
  <si>
    <t>駿太</t>
  </si>
  <si>
    <t>伊藤　光</t>
  </si>
  <si>
    <t>カラバイヨ</t>
  </si>
  <si>
    <t>ヘルマン</t>
  </si>
  <si>
    <t>オリックス</t>
    <phoneticPr fontId="1"/>
  </si>
  <si>
    <t>松井　稼頭央</t>
  </si>
  <si>
    <t>ペーニャ</t>
  </si>
  <si>
    <t>藤田　一也</t>
  </si>
  <si>
    <t>後藤　光尊</t>
  </si>
  <si>
    <t>嶋　基宏</t>
  </si>
  <si>
    <t>銀次</t>
  </si>
  <si>
    <t>ウィーラー</t>
  </si>
  <si>
    <t>聖澤　諒</t>
  </si>
  <si>
    <t>サンチェス</t>
  </si>
  <si>
    <t>楽天</t>
    <rPh sb="0" eb="2">
      <t>ラクテン</t>
    </rPh>
    <phoneticPr fontId="1"/>
  </si>
  <si>
    <t>Name</t>
    <phoneticPr fontId="1"/>
  </si>
  <si>
    <t>League</t>
    <phoneticPr fontId="1"/>
  </si>
  <si>
    <t>Team_15</t>
    <phoneticPr fontId="1"/>
  </si>
  <si>
    <t>Salary</t>
  </si>
  <si>
    <t>HR</t>
    <phoneticPr fontId="1"/>
  </si>
  <si>
    <t>Name</t>
    <phoneticPr fontId="1"/>
  </si>
  <si>
    <t>ヤクルト</t>
  </si>
  <si>
    <t>ヤクルト</t>
    <phoneticPr fontId="1"/>
  </si>
  <si>
    <t>Team_15</t>
    <phoneticPr fontId="1"/>
  </si>
  <si>
    <t>行ラベル</t>
  </si>
  <si>
    <t>DeNA</t>
  </si>
  <si>
    <t>オリックス</t>
  </si>
  <si>
    <t>ソフトバンク</t>
  </si>
  <si>
    <t>ロッテ</t>
  </si>
  <si>
    <t>楽天</t>
  </si>
  <si>
    <t>巨人</t>
  </si>
  <si>
    <t>広島</t>
  </si>
  <si>
    <t>阪神</t>
  </si>
  <si>
    <t>西武</t>
  </si>
  <si>
    <t>中日</t>
  </si>
  <si>
    <t>日本ハム</t>
  </si>
  <si>
    <t>総計</t>
  </si>
  <si>
    <t>Ｔ－岡田</t>
  </si>
  <si>
    <t>Team_16</t>
  </si>
  <si>
    <t>Position</t>
  </si>
  <si>
    <t>Age</t>
  </si>
  <si>
    <t>Height</t>
  </si>
  <si>
    <t>Weight</t>
  </si>
  <si>
    <t>列ラベル</t>
  </si>
  <si>
    <t>外野手</t>
  </si>
  <si>
    <t>内野手</t>
  </si>
  <si>
    <t>捕手</t>
  </si>
  <si>
    <t>データの個数 / Name</t>
  </si>
  <si>
    <t>概要</t>
  </si>
  <si>
    <t>回帰統計</t>
  </si>
  <si>
    <t>重相関 R</t>
  </si>
  <si>
    <t>重決定 R2</t>
  </si>
  <si>
    <t>補正 R2</t>
  </si>
  <si>
    <t>標準誤差</t>
  </si>
  <si>
    <t>観測数</t>
  </si>
  <si>
    <t>分散分析表</t>
  </si>
  <si>
    <t>回帰</t>
  </si>
  <si>
    <t>残差</t>
  </si>
  <si>
    <t>合計</t>
  </si>
  <si>
    <t>切片</t>
  </si>
  <si>
    <t>自由度</t>
  </si>
  <si>
    <t>変動</t>
  </si>
  <si>
    <t>分散</t>
  </si>
  <si>
    <t>観測された分散比</t>
  </si>
  <si>
    <t>有意 F</t>
  </si>
  <si>
    <t>係数</t>
  </si>
  <si>
    <t xml:space="preserve">t </t>
  </si>
  <si>
    <t>P-値</t>
  </si>
  <si>
    <t>下限 95%</t>
  </si>
  <si>
    <t>上限 95%</t>
  </si>
  <si>
    <t>下限 95.0%</t>
  </si>
  <si>
    <t>上限 95.0%</t>
  </si>
  <si>
    <t>OPS</t>
  </si>
  <si>
    <t>Name</t>
    <phoneticPr fontId="1"/>
  </si>
  <si>
    <t>Team_16</t>
    <phoneticPr fontId="1"/>
  </si>
  <si>
    <t>Salary</t>
    <phoneticPr fontId="1"/>
  </si>
  <si>
    <t>Position</t>
    <phoneticPr fontId="1"/>
  </si>
  <si>
    <t>Age</t>
    <phoneticPr fontId="1"/>
  </si>
  <si>
    <t>Height</t>
    <phoneticPr fontId="1"/>
  </si>
  <si>
    <t>Weight</t>
    <phoneticPr fontId="1"/>
  </si>
  <si>
    <t>COUNTIF</t>
    <phoneticPr fontId="1"/>
  </si>
  <si>
    <t>バレンティン</t>
  </si>
  <si>
    <t>中島　宏之</t>
  </si>
  <si>
    <t>ギャレット</t>
  </si>
  <si>
    <t>ブランコ</t>
  </si>
  <si>
    <t>ゴームズ</t>
  </si>
  <si>
    <t>長谷川　勇也</t>
  </si>
  <si>
    <t>大谷　翔平</t>
  </si>
  <si>
    <t>投手</t>
  </si>
  <si>
    <t>本多　雄一</t>
  </si>
  <si>
    <t>ビシエド</t>
  </si>
  <si>
    <t>ナバーロ</t>
  </si>
  <si>
    <t>西岡　剛</t>
  </si>
  <si>
    <t>炭谷　銀仁朗</t>
  </si>
  <si>
    <t>細川　亨</t>
  </si>
  <si>
    <t>ボグセビック</t>
  </si>
  <si>
    <t>モレル</t>
  </si>
  <si>
    <t>エリアン</t>
  </si>
  <si>
    <t>ヘイグ</t>
  </si>
  <si>
    <t>鶴岡　慎也</t>
  </si>
  <si>
    <t>ロマック</t>
  </si>
  <si>
    <t>小谷野　栄一</t>
  </si>
  <si>
    <t>サブロー</t>
  </si>
  <si>
    <t>田中　浩康</t>
  </si>
  <si>
    <t>カニザレス</t>
  </si>
  <si>
    <t>鈴木　尚広</t>
  </si>
  <si>
    <t>プライディ</t>
  </si>
  <si>
    <t>相川　亮二</t>
  </si>
  <si>
    <t>渡辺　直人</t>
  </si>
  <si>
    <t>矢野　謙次</t>
  </si>
  <si>
    <t>吉村　裕基</t>
  </si>
  <si>
    <t>大野　奨太</t>
  </si>
  <si>
    <t>福浦　和也</t>
  </si>
  <si>
    <t>根元　俊一</t>
  </si>
  <si>
    <t>年齢</t>
    <rPh sb="0" eb="2">
      <t>ネンレイ</t>
    </rPh>
    <phoneticPr fontId="1"/>
  </si>
  <si>
    <t>外野手</t>
    <phoneticPr fontId="1"/>
  </si>
  <si>
    <t>総計</t>
    <phoneticPr fontId="1"/>
  </si>
  <si>
    <t>人数</t>
    <rPh sb="0" eb="2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</si>
</sst>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u/>
      <sz val="12"/>
      <color theme="10"/>
      <name val="ＭＳ Ｐゴシック"/>
      <family val="2"/>
      <charset val="128"/>
      <scheme val="minor"/>
    </font>
    <font>
      <sz val="12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theme="6" tint="-0.249977111117893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theme="6" tint="-0.249977111117893"/>
      </top>
      <bottom style="thin">
        <color theme="6" tint="0.59999389629810485"/>
      </bottom>
      <diagonal/>
    </border>
    <border>
      <left/>
      <right/>
      <top style="thin">
        <color theme="6" tint="0.79998168889431442"/>
      </top>
      <bottom style="thin">
        <color theme="6" tint="0.79998168889431442"/>
      </bottom>
      <diagonal/>
    </border>
    <border>
      <left/>
      <right/>
      <top style="thin">
        <color theme="6" tint="-0.249977111117893"/>
      </top>
      <bottom style="thin">
        <color theme="6" tint="-0.249977111117893"/>
      </bottom>
      <diagonal/>
    </border>
    <border>
      <left/>
      <right/>
      <top style="thin">
        <color theme="6" tint="0.79998168889431442"/>
      </top>
      <bottom style="thin">
        <color theme="6" tint="-0.249977111117893"/>
      </bottom>
      <diagonal/>
    </border>
    <border>
      <left style="thin">
        <color theme="6" tint="-0.249977111117893"/>
      </left>
      <right style="hair">
        <color theme="6" tint="-0.249977111117893"/>
      </right>
      <top style="thin">
        <color theme="6" tint="-0.249977111117893"/>
      </top>
      <bottom style="thin">
        <color theme="6" tint="0.79998168889431442"/>
      </bottom>
      <diagonal/>
    </border>
    <border>
      <left/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 style="thin">
        <color theme="6" tint="0.79998168889431442"/>
      </bottom>
      <diagonal/>
    </border>
    <border>
      <left style="thin">
        <color theme="6" tint="-0.249977111117893"/>
      </left>
      <right style="hair">
        <color theme="6" tint="-0.249977111117893"/>
      </right>
      <top style="thin">
        <color theme="6" tint="0.79998168889431442"/>
      </top>
      <bottom style="thin">
        <color theme="6" tint="0.79998168889431442"/>
      </bottom>
      <diagonal/>
    </border>
    <border>
      <left/>
      <right style="thin">
        <color theme="6" tint="-0.249977111117893"/>
      </right>
      <top style="thin">
        <color theme="6" tint="0.79998168889431442"/>
      </top>
      <bottom style="thin">
        <color theme="6" tint="0.79998168889431442"/>
      </bottom>
      <diagonal/>
    </border>
    <border>
      <left style="thin">
        <color theme="6" tint="-0.249977111117893"/>
      </left>
      <right style="hair">
        <color theme="6" tint="-0.249977111117893"/>
      </right>
      <top style="thin">
        <color theme="6" tint="0.79998168889431442"/>
      </top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0.79998168889431442"/>
      </top>
      <bottom style="thin">
        <color theme="6" tint="-0.249977111117893"/>
      </bottom>
      <diagonal/>
    </border>
  </borders>
  <cellStyleXfs count="36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>
      <alignment vertical="center"/>
    </xf>
    <xf numFmtId="0" fontId="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vertical="center"/>
    </xf>
    <xf numFmtId="0" fontId="0" fillId="0" borderId="0" xfId="0" applyFill="1" applyBorder="1" applyAlignment="1"/>
    <xf numFmtId="0" fontId="0" fillId="0" borderId="4" xfId="0" applyFill="1" applyBorder="1" applyAlignment="1"/>
    <xf numFmtId="0" fontId="0" fillId="0" borderId="5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Continuous"/>
    </xf>
    <xf numFmtId="0" fontId="5" fillId="0" borderId="0" xfId="23" applyFont="1" applyAlignment="1"/>
    <xf numFmtId="0" fontId="4" fillId="0" borderId="0" xfId="23">
      <alignment vertical="center"/>
    </xf>
    <xf numFmtId="0" fontId="6" fillId="0" borderId="0" xfId="23" applyFont="1">
      <alignment vertical="center"/>
    </xf>
    <xf numFmtId="0" fontId="6" fillId="0" borderId="0" xfId="23" applyNumberFormat="1" applyFont="1">
      <alignment vertical="center"/>
    </xf>
    <xf numFmtId="0" fontId="0" fillId="0" borderId="7" xfId="0" applyNumberFormat="1" applyFont="1" applyBorder="1"/>
    <xf numFmtId="0" fontId="0" fillId="0" borderId="9" xfId="0" applyNumberFormat="1" applyFont="1" applyBorder="1"/>
    <xf numFmtId="0" fontId="8" fillId="2" borderId="8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10" xfId="0" applyFont="1" applyFill="1" applyBorder="1"/>
    <xf numFmtId="0" fontId="8" fillId="2" borderId="11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4" xfId="0" applyNumberFormat="1" applyFont="1" applyBorder="1"/>
    <xf numFmtId="0" fontId="0" fillId="0" borderId="15" xfId="0" applyFont="1" applyBorder="1" applyAlignment="1">
      <alignment horizontal="center"/>
    </xf>
    <xf numFmtId="0" fontId="0" fillId="0" borderId="16" xfId="0" applyNumberFormat="1" applyFont="1" applyBorder="1"/>
  </cellXfs>
  <cellStyles count="36">
    <cellStyle name="ハイパーリンク" xfId="24" builtinId="8" hidden="1"/>
    <cellStyle name="ハイパーリンク" xfId="26" builtinId="8" hidden="1"/>
    <cellStyle name="ハイパーリンク" xfId="28" builtinId="8" hidden="1"/>
    <cellStyle name="ハイパーリンク" xfId="30" builtinId="8" hidden="1"/>
    <cellStyle name="ハイパーリンク" xfId="32" builtinId="8" hidden="1"/>
    <cellStyle name="ハイパーリンク" xfId="34" builtinId="8" hidden="1"/>
    <cellStyle name="標準" xfId="0" builtinId="0"/>
    <cellStyle name="標準 2" xfId="23"/>
    <cellStyle name="表示済みのハイパーリンク" xfId="1" builtinId="9" hidden="1"/>
    <cellStyle name="表示済みのハイパーリンク" xfId="2" builtinId="9" hidden="1"/>
    <cellStyle name="表示済みのハイパーリンク" xfId="3" builtinId="9" hidden="1"/>
    <cellStyle name="表示済みのハイパーリンク" xfId="4" builtinId="9" hidden="1"/>
    <cellStyle name="表示済みのハイパーリンク" xfId="5" builtinId="9" hidden="1"/>
    <cellStyle name="表示済みのハイパーリンク" xfId="6" builtinId="9" hidden="1"/>
    <cellStyle name="表示済みのハイパーリンク" xfId="7" builtinId="9" hidden="1"/>
    <cellStyle name="表示済みのハイパーリンク" xfId="8" builtinId="9" hidden="1"/>
    <cellStyle name="表示済みのハイパーリンク" xfId="9" builtinId="9" hidden="1"/>
    <cellStyle name="表示済みのハイパーリンク" xfId="10" builtinId="9" hidden="1"/>
    <cellStyle name="表示済みのハイパーリンク" xfId="11" builtinId="9" hidden="1"/>
    <cellStyle name="表示済みのハイパーリンク" xfId="12" builtinId="9" hidden="1"/>
    <cellStyle name="表示済みのハイパーリンク" xfId="13" builtinId="9" hidden="1"/>
    <cellStyle name="表示済みのハイパーリンク" xfId="14" builtinId="9" hidden="1"/>
    <cellStyle name="表示済みのハイパーリンク" xfId="15" builtinId="9" hidden="1"/>
    <cellStyle name="表示済みのハイパーリンク" xfId="16" builtinId="9" hidden="1"/>
    <cellStyle name="表示済みのハイパーリンク" xfId="17" builtinId="9" hidden="1"/>
    <cellStyle name="表示済みのハイパーリンク" xfId="18" builtinId="9" hidden="1"/>
    <cellStyle name="表示済みのハイパーリンク" xfId="19" builtinId="9" hidden="1"/>
    <cellStyle name="表示済みのハイパーリンク" xfId="20" builtinId="9" hidden="1"/>
    <cellStyle name="表示済みのハイパーリンク" xfId="21" builtinId="9" hidden="1"/>
    <cellStyle name="表示済みのハイパーリンク" xfId="22" builtinId="9" hidden="1"/>
    <cellStyle name="表示済みのハイパーリンク" xfId="25" builtinId="9" hidden="1"/>
    <cellStyle name="表示済みのハイパーリンク" xfId="27" builtinId="9" hidden="1"/>
    <cellStyle name="表示済みのハイパーリンク" xfId="29" builtinId="9" hidden="1"/>
    <cellStyle name="表示済みのハイパーリンク" xfId="31" builtinId="9" hidden="1"/>
    <cellStyle name="表示済みのハイパーリンク" xfId="33" builtinId="9" hidden="1"/>
    <cellStyle name="表示済みのハイパーリンク" xfId="35" builtinId="9" hidden="1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 b="0"/>
              <a:t>ポジション別の人数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tx>
            <c:strRef>
              <c:f>おすすめグラフ!$E$3</c:f>
              <c:strCache>
                <c:ptCount val="1"/>
                <c:pt idx="0">
                  <c:v>総計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numRef>
              <c:f>おすすめグラフ!$A$4:$A$23</c:f>
              <c:numCache>
                <c:formatCode>General</c:formatCode>
                <c:ptCount val="20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</c:numCache>
            </c:numRef>
          </c:cat>
          <c:val>
            <c:numRef>
              <c:f>おすすめグラフ!$E$4:$E$23</c:f>
              <c:numCache>
                <c:formatCode>General</c:formatCode>
                <c:ptCount val="2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2</c:v>
                </c:pt>
                <c:pt idx="8">
                  <c:v>7</c:v>
                </c:pt>
                <c:pt idx="9">
                  <c:v>3</c:v>
                </c:pt>
                <c:pt idx="10">
                  <c:v>7</c:v>
                </c:pt>
                <c:pt idx="11">
                  <c:v>6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7724696"/>
        <c:axId val="326148104"/>
      </c:barChart>
      <c:lineChart>
        <c:grouping val="standard"/>
        <c:varyColors val="0"/>
        <c:ser>
          <c:idx val="0"/>
          <c:order val="0"/>
          <c:tx>
            <c:strRef>
              <c:f>おすすめグラフ!$B$3</c:f>
              <c:strCache>
                <c:ptCount val="1"/>
                <c:pt idx="0">
                  <c:v>外野手</c:v>
                </c:pt>
              </c:strCache>
            </c:strRef>
          </c:tx>
          <c:spPr>
            <a:ln w="31750" cap="rnd">
              <a:solidFill>
                <a:srgbClr val="92D05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おすすめグラフ!$A$4:$A$23</c:f>
              <c:numCache>
                <c:formatCode>General</c:formatCode>
                <c:ptCount val="20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</c:numCache>
            </c:numRef>
          </c:cat>
          <c:val>
            <c:numRef>
              <c:f>おすすめグラフ!$B$4:$B$23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3</c:v>
                </c:pt>
                <c:pt idx="6">
                  <c:v>4</c:v>
                </c:pt>
                <c:pt idx="7">
                  <c:v>2</c:v>
                </c:pt>
                <c:pt idx="8">
                  <c:v>4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おすすめグラフ!$C$3</c:f>
              <c:strCache>
                <c:ptCount val="1"/>
                <c:pt idx="0">
                  <c:v>内野手</c:v>
                </c:pt>
              </c:strCache>
            </c:strRef>
          </c:tx>
          <c:spPr>
            <a:ln w="31750" cap="rnd">
              <a:solidFill>
                <a:srgbClr val="FFFF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おすすめグラフ!$A$4:$A$23</c:f>
              <c:numCache>
                <c:formatCode>General</c:formatCode>
                <c:ptCount val="20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</c:numCache>
            </c:numRef>
          </c:cat>
          <c:val>
            <c:numRef>
              <c:f>おすすめグラフ!$C$4:$C$23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0</c:v>
                </c:pt>
                <c:pt idx="8">
                  <c:v>3</c:v>
                </c:pt>
                <c:pt idx="9">
                  <c:v>1</c:v>
                </c:pt>
                <c:pt idx="10">
                  <c:v>5</c:v>
                </c:pt>
                <c:pt idx="11">
                  <c:v>4</c:v>
                </c:pt>
                <c:pt idx="12">
                  <c:v>1</c:v>
                </c:pt>
                <c:pt idx="13">
                  <c:v>4</c:v>
                </c:pt>
                <c:pt idx="14">
                  <c:v>2</c:v>
                </c:pt>
                <c:pt idx="15">
                  <c:v>3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おすすめグラフ!$D$3</c:f>
              <c:strCache>
                <c:ptCount val="1"/>
                <c:pt idx="0">
                  <c:v>捕手</c:v>
                </c:pt>
              </c:strCache>
            </c:strRef>
          </c:tx>
          <c:spPr>
            <a:ln w="31750" cap="rnd">
              <a:solidFill>
                <a:srgbClr val="00B0F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おすすめグラフ!$A$4:$A$23</c:f>
              <c:numCache>
                <c:formatCode>General</c:formatCode>
                <c:ptCount val="20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</c:numCache>
            </c:numRef>
          </c:cat>
          <c:val>
            <c:numRef>
              <c:f>おすすめグラフ!$D$4:$D$23</c:f>
              <c:numCache>
                <c:formatCode>General</c:formatCode>
                <c:ptCount val="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7724696"/>
        <c:axId val="326148104"/>
      </c:lineChart>
      <c:catAx>
        <c:axId val="407724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年齢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6148104"/>
        <c:crosses val="autoZero"/>
        <c:auto val="1"/>
        <c:lblAlgn val="ctr"/>
        <c:lblOffset val="100"/>
        <c:noMultiLvlLbl val="0"/>
      </c:catAx>
      <c:valAx>
        <c:axId val="326148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7724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5883297813056999"/>
          <c:y val="0.13602693602693602"/>
          <c:w val="0.56012965964343586"/>
          <c:h val="5.68185794957448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OPS</a:t>
            </a:r>
            <a:r>
              <a:rPr lang="ja-JP" altLang="en-US"/>
              <a:t>と打点の関係</a:t>
            </a:r>
            <a:endParaRPr lang="en-US" alt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data!$K$1</c:f>
              <c:strCache>
                <c:ptCount val="1"/>
                <c:pt idx="0">
                  <c:v>OPS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4951144567118599"/>
                  <c:y val="0.1229295653111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data!$K$2:$K$103</c:f>
              <c:numCache>
                <c:formatCode>General</c:formatCode>
                <c:ptCount val="102"/>
                <c:pt idx="0">
                  <c:v>1.0269999999999999</c:v>
                </c:pt>
                <c:pt idx="1">
                  <c:v>0.82199999999999995</c:v>
                </c:pt>
                <c:pt idx="2">
                  <c:v>0.69499999999999995</c:v>
                </c:pt>
                <c:pt idx="3">
                  <c:v>0.81499999999999995</c:v>
                </c:pt>
                <c:pt idx="4">
                  <c:v>0.57499999999999996</c:v>
                </c:pt>
                <c:pt idx="5">
                  <c:v>0.625</c:v>
                </c:pt>
                <c:pt idx="6">
                  <c:v>0.60099999999999998</c:v>
                </c:pt>
                <c:pt idx="7">
                  <c:v>0.61899999999999999</c:v>
                </c:pt>
                <c:pt idx="8">
                  <c:v>0.67100000000000004</c:v>
                </c:pt>
                <c:pt idx="9">
                  <c:v>0.754</c:v>
                </c:pt>
                <c:pt idx="10">
                  <c:v>0.72499999999999998</c:v>
                </c:pt>
                <c:pt idx="11">
                  <c:v>0.71199999999999997</c:v>
                </c:pt>
                <c:pt idx="12">
                  <c:v>0.78400000000000003</c:v>
                </c:pt>
                <c:pt idx="13">
                  <c:v>0.67200000000000004</c:v>
                </c:pt>
                <c:pt idx="14">
                  <c:v>0.68300000000000005</c:v>
                </c:pt>
                <c:pt idx="15">
                  <c:v>0.69099999999999995</c:v>
                </c:pt>
                <c:pt idx="16">
                  <c:v>0.61</c:v>
                </c:pt>
                <c:pt idx="17">
                  <c:v>0.72899999999999998</c:v>
                </c:pt>
                <c:pt idx="18">
                  <c:v>0.747</c:v>
                </c:pt>
                <c:pt idx="19">
                  <c:v>0.78700000000000003</c:v>
                </c:pt>
                <c:pt idx="20">
                  <c:v>0.69099999999999995</c:v>
                </c:pt>
                <c:pt idx="21">
                  <c:v>0.82399999999999995</c:v>
                </c:pt>
                <c:pt idx="22">
                  <c:v>0.67700000000000005</c:v>
                </c:pt>
                <c:pt idx="23">
                  <c:v>0.66400000000000003</c:v>
                </c:pt>
                <c:pt idx="24">
                  <c:v>0.51700000000000002</c:v>
                </c:pt>
                <c:pt idx="25">
                  <c:v>0.63600000000000001</c:v>
                </c:pt>
                <c:pt idx="26">
                  <c:v>0.77400000000000002</c:v>
                </c:pt>
                <c:pt idx="27">
                  <c:v>0.73699999999999999</c:v>
                </c:pt>
                <c:pt idx="28">
                  <c:v>0.73299999999999998</c:v>
                </c:pt>
                <c:pt idx="29">
                  <c:v>0.68300000000000005</c:v>
                </c:pt>
                <c:pt idx="30">
                  <c:v>0.77300000000000002</c:v>
                </c:pt>
                <c:pt idx="31">
                  <c:v>0.69899999999999995</c:v>
                </c:pt>
                <c:pt idx="32">
                  <c:v>0.73399999999999999</c:v>
                </c:pt>
                <c:pt idx="33">
                  <c:v>0.73199999999999998</c:v>
                </c:pt>
                <c:pt idx="34">
                  <c:v>0.58299999999999996</c:v>
                </c:pt>
                <c:pt idx="35">
                  <c:v>0.79500000000000004</c:v>
                </c:pt>
                <c:pt idx="36">
                  <c:v>0.65500000000000003</c:v>
                </c:pt>
                <c:pt idx="37">
                  <c:v>0.76400000000000001</c:v>
                </c:pt>
                <c:pt idx="38">
                  <c:v>0.79900000000000004</c:v>
                </c:pt>
                <c:pt idx="39">
                  <c:v>0.71599999999999997</c:v>
                </c:pt>
                <c:pt idx="40">
                  <c:v>0.60299999999999998</c:v>
                </c:pt>
                <c:pt idx="41">
                  <c:v>0.76300000000000001</c:v>
                </c:pt>
                <c:pt idx="42">
                  <c:v>0.67800000000000005</c:v>
                </c:pt>
                <c:pt idx="43">
                  <c:v>0.61299999999999999</c:v>
                </c:pt>
                <c:pt idx="44">
                  <c:v>0.75</c:v>
                </c:pt>
                <c:pt idx="45">
                  <c:v>0.76700000000000002</c:v>
                </c:pt>
                <c:pt idx="46">
                  <c:v>0.92200000000000004</c:v>
                </c:pt>
                <c:pt idx="47">
                  <c:v>0.84299999999999997</c:v>
                </c:pt>
                <c:pt idx="48">
                  <c:v>0.72499999999999998</c:v>
                </c:pt>
                <c:pt idx="49">
                  <c:v>0.60299999999999998</c:v>
                </c:pt>
                <c:pt idx="50">
                  <c:v>0.49299999999999999</c:v>
                </c:pt>
                <c:pt idx="51">
                  <c:v>0.63600000000000001</c:v>
                </c:pt>
                <c:pt idx="52">
                  <c:v>1.101</c:v>
                </c:pt>
                <c:pt idx="53">
                  <c:v>0.88900000000000001</c:v>
                </c:pt>
                <c:pt idx="54">
                  <c:v>0.73499999999999999</c:v>
                </c:pt>
                <c:pt idx="55">
                  <c:v>0.73499999999999999</c:v>
                </c:pt>
                <c:pt idx="56">
                  <c:v>0.89200000000000002</c:v>
                </c:pt>
                <c:pt idx="57">
                  <c:v>0.60499999999999998</c:v>
                </c:pt>
                <c:pt idx="58">
                  <c:v>0.67200000000000004</c:v>
                </c:pt>
                <c:pt idx="59">
                  <c:v>0.63700000000000001</c:v>
                </c:pt>
                <c:pt idx="60">
                  <c:v>0.81699999999999995</c:v>
                </c:pt>
                <c:pt idx="61">
                  <c:v>0.70499999999999996</c:v>
                </c:pt>
                <c:pt idx="62">
                  <c:v>0.78900000000000003</c:v>
                </c:pt>
                <c:pt idx="63">
                  <c:v>0.75900000000000001</c:v>
                </c:pt>
                <c:pt idx="64">
                  <c:v>0.872</c:v>
                </c:pt>
                <c:pt idx="65">
                  <c:v>0.66400000000000003</c:v>
                </c:pt>
                <c:pt idx="66">
                  <c:v>0.63500000000000001</c:v>
                </c:pt>
                <c:pt idx="67">
                  <c:v>0.69499999999999995</c:v>
                </c:pt>
                <c:pt idx="68">
                  <c:v>0.89</c:v>
                </c:pt>
                <c:pt idx="69">
                  <c:v>0.69099999999999995</c:v>
                </c:pt>
                <c:pt idx="70">
                  <c:v>0.76800000000000002</c:v>
                </c:pt>
                <c:pt idx="71">
                  <c:v>0.81399999999999995</c:v>
                </c:pt>
                <c:pt idx="72">
                  <c:v>0.69499999999999995</c:v>
                </c:pt>
                <c:pt idx="73">
                  <c:v>0.48</c:v>
                </c:pt>
                <c:pt idx="74">
                  <c:v>0.65400000000000003</c:v>
                </c:pt>
                <c:pt idx="75">
                  <c:v>0.61</c:v>
                </c:pt>
                <c:pt idx="76">
                  <c:v>0.72599999999999998</c:v>
                </c:pt>
                <c:pt idx="77">
                  <c:v>0.94099999999999995</c:v>
                </c:pt>
                <c:pt idx="78">
                  <c:v>0.747</c:v>
                </c:pt>
                <c:pt idx="79">
                  <c:v>0.73</c:v>
                </c:pt>
                <c:pt idx="80">
                  <c:v>0.92600000000000005</c:v>
                </c:pt>
                <c:pt idx="81">
                  <c:v>0.82499999999999996</c:v>
                </c:pt>
                <c:pt idx="82">
                  <c:v>0.77800000000000002</c:v>
                </c:pt>
                <c:pt idx="83">
                  <c:v>0.52800000000000002</c:v>
                </c:pt>
                <c:pt idx="84">
                  <c:v>0.76300000000000001</c:v>
                </c:pt>
                <c:pt idx="85">
                  <c:v>0.65800000000000003</c:v>
                </c:pt>
                <c:pt idx="86">
                  <c:v>0.78</c:v>
                </c:pt>
                <c:pt idx="87">
                  <c:v>0.69899999999999995</c:v>
                </c:pt>
                <c:pt idx="88">
                  <c:v>0.74099999999999999</c:v>
                </c:pt>
                <c:pt idx="89">
                  <c:v>0.58199999999999996</c:v>
                </c:pt>
                <c:pt idx="90">
                  <c:v>0.67600000000000005</c:v>
                </c:pt>
                <c:pt idx="91">
                  <c:v>0.77100000000000002</c:v>
                </c:pt>
                <c:pt idx="92">
                  <c:v>0.66500000000000004</c:v>
                </c:pt>
                <c:pt idx="93">
                  <c:v>0.69</c:v>
                </c:pt>
                <c:pt idx="94">
                  <c:v>0.84499999999999997</c:v>
                </c:pt>
                <c:pt idx="95">
                  <c:v>0.67600000000000005</c:v>
                </c:pt>
                <c:pt idx="96">
                  <c:v>0.61099999999999999</c:v>
                </c:pt>
                <c:pt idx="97">
                  <c:v>0.624</c:v>
                </c:pt>
                <c:pt idx="98">
                  <c:v>0.70699999999999996</c:v>
                </c:pt>
                <c:pt idx="99">
                  <c:v>0.79100000000000004</c:v>
                </c:pt>
                <c:pt idx="100">
                  <c:v>0.63100000000000001</c:v>
                </c:pt>
                <c:pt idx="101">
                  <c:v>0.72</c:v>
                </c:pt>
              </c:numCache>
            </c:numRef>
          </c:xVal>
          <c:yVal>
            <c:numRef>
              <c:f>data!$H$2:$H$103</c:f>
              <c:numCache>
                <c:formatCode>General</c:formatCode>
                <c:ptCount val="102"/>
                <c:pt idx="0">
                  <c:v>100</c:v>
                </c:pt>
                <c:pt idx="1">
                  <c:v>57</c:v>
                </c:pt>
                <c:pt idx="2">
                  <c:v>60</c:v>
                </c:pt>
                <c:pt idx="3">
                  <c:v>105</c:v>
                </c:pt>
                <c:pt idx="4">
                  <c:v>33</c:v>
                </c:pt>
                <c:pt idx="5">
                  <c:v>41</c:v>
                </c:pt>
                <c:pt idx="6">
                  <c:v>9</c:v>
                </c:pt>
                <c:pt idx="7">
                  <c:v>19</c:v>
                </c:pt>
                <c:pt idx="8">
                  <c:v>22</c:v>
                </c:pt>
                <c:pt idx="9">
                  <c:v>68</c:v>
                </c:pt>
                <c:pt idx="10">
                  <c:v>52</c:v>
                </c:pt>
                <c:pt idx="11">
                  <c:v>35</c:v>
                </c:pt>
                <c:pt idx="12">
                  <c:v>47</c:v>
                </c:pt>
                <c:pt idx="13">
                  <c:v>36</c:v>
                </c:pt>
                <c:pt idx="14">
                  <c:v>39</c:v>
                </c:pt>
                <c:pt idx="15">
                  <c:v>14</c:v>
                </c:pt>
                <c:pt idx="16">
                  <c:v>19</c:v>
                </c:pt>
                <c:pt idx="17">
                  <c:v>31</c:v>
                </c:pt>
                <c:pt idx="18">
                  <c:v>42</c:v>
                </c:pt>
                <c:pt idx="19">
                  <c:v>72</c:v>
                </c:pt>
                <c:pt idx="20">
                  <c:v>59</c:v>
                </c:pt>
                <c:pt idx="21">
                  <c:v>76</c:v>
                </c:pt>
                <c:pt idx="22">
                  <c:v>31</c:v>
                </c:pt>
                <c:pt idx="23">
                  <c:v>16</c:v>
                </c:pt>
                <c:pt idx="24">
                  <c:v>12</c:v>
                </c:pt>
                <c:pt idx="25">
                  <c:v>32</c:v>
                </c:pt>
                <c:pt idx="26">
                  <c:v>63</c:v>
                </c:pt>
                <c:pt idx="27">
                  <c:v>45</c:v>
                </c:pt>
                <c:pt idx="28">
                  <c:v>57</c:v>
                </c:pt>
                <c:pt idx="29">
                  <c:v>27</c:v>
                </c:pt>
                <c:pt idx="30">
                  <c:v>54</c:v>
                </c:pt>
                <c:pt idx="31">
                  <c:v>30</c:v>
                </c:pt>
                <c:pt idx="32">
                  <c:v>30</c:v>
                </c:pt>
                <c:pt idx="33">
                  <c:v>25</c:v>
                </c:pt>
                <c:pt idx="34">
                  <c:v>12</c:v>
                </c:pt>
                <c:pt idx="35">
                  <c:v>26</c:v>
                </c:pt>
                <c:pt idx="36">
                  <c:v>27</c:v>
                </c:pt>
                <c:pt idx="37">
                  <c:v>60</c:v>
                </c:pt>
                <c:pt idx="38">
                  <c:v>53</c:v>
                </c:pt>
                <c:pt idx="39">
                  <c:v>58</c:v>
                </c:pt>
                <c:pt idx="40">
                  <c:v>12</c:v>
                </c:pt>
                <c:pt idx="41">
                  <c:v>45</c:v>
                </c:pt>
                <c:pt idx="42">
                  <c:v>10</c:v>
                </c:pt>
                <c:pt idx="43">
                  <c:v>13</c:v>
                </c:pt>
                <c:pt idx="44">
                  <c:v>26</c:v>
                </c:pt>
                <c:pt idx="45">
                  <c:v>66</c:v>
                </c:pt>
                <c:pt idx="46">
                  <c:v>93</c:v>
                </c:pt>
                <c:pt idx="47">
                  <c:v>73</c:v>
                </c:pt>
                <c:pt idx="48">
                  <c:v>56</c:v>
                </c:pt>
                <c:pt idx="49">
                  <c:v>18</c:v>
                </c:pt>
                <c:pt idx="50">
                  <c:v>20</c:v>
                </c:pt>
                <c:pt idx="51">
                  <c:v>9</c:v>
                </c:pt>
                <c:pt idx="52">
                  <c:v>99</c:v>
                </c:pt>
                <c:pt idx="53">
                  <c:v>94</c:v>
                </c:pt>
                <c:pt idx="54">
                  <c:v>39</c:v>
                </c:pt>
                <c:pt idx="55">
                  <c:v>82</c:v>
                </c:pt>
                <c:pt idx="56">
                  <c:v>98</c:v>
                </c:pt>
                <c:pt idx="57">
                  <c:v>45</c:v>
                </c:pt>
                <c:pt idx="58">
                  <c:v>30</c:v>
                </c:pt>
                <c:pt idx="59">
                  <c:v>39</c:v>
                </c:pt>
                <c:pt idx="60">
                  <c:v>102</c:v>
                </c:pt>
                <c:pt idx="61">
                  <c:v>66</c:v>
                </c:pt>
                <c:pt idx="62">
                  <c:v>97</c:v>
                </c:pt>
                <c:pt idx="63">
                  <c:v>35</c:v>
                </c:pt>
                <c:pt idx="64">
                  <c:v>60</c:v>
                </c:pt>
                <c:pt idx="65">
                  <c:v>36</c:v>
                </c:pt>
                <c:pt idx="66">
                  <c:v>26</c:v>
                </c:pt>
                <c:pt idx="67">
                  <c:v>50</c:v>
                </c:pt>
                <c:pt idx="68">
                  <c:v>67</c:v>
                </c:pt>
                <c:pt idx="69">
                  <c:v>73</c:v>
                </c:pt>
                <c:pt idx="70">
                  <c:v>52</c:v>
                </c:pt>
                <c:pt idx="71">
                  <c:v>62</c:v>
                </c:pt>
                <c:pt idx="72">
                  <c:v>38</c:v>
                </c:pt>
                <c:pt idx="73">
                  <c:v>32</c:v>
                </c:pt>
                <c:pt idx="74">
                  <c:v>13</c:v>
                </c:pt>
                <c:pt idx="75">
                  <c:v>21</c:v>
                </c:pt>
                <c:pt idx="76">
                  <c:v>28</c:v>
                </c:pt>
                <c:pt idx="77">
                  <c:v>55</c:v>
                </c:pt>
                <c:pt idx="78">
                  <c:v>81</c:v>
                </c:pt>
                <c:pt idx="79">
                  <c:v>42</c:v>
                </c:pt>
                <c:pt idx="80">
                  <c:v>124</c:v>
                </c:pt>
                <c:pt idx="81">
                  <c:v>68</c:v>
                </c:pt>
                <c:pt idx="82">
                  <c:v>89</c:v>
                </c:pt>
                <c:pt idx="83">
                  <c:v>35</c:v>
                </c:pt>
                <c:pt idx="84">
                  <c:v>22</c:v>
                </c:pt>
                <c:pt idx="85">
                  <c:v>55</c:v>
                </c:pt>
                <c:pt idx="86">
                  <c:v>68</c:v>
                </c:pt>
                <c:pt idx="87">
                  <c:v>46</c:v>
                </c:pt>
                <c:pt idx="88">
                  <c:v>51</c:v>
                </c:pt>
                <c:pt idx="89">
                  <c:v>31</c:v>
                </c:pt>
                <c:pt idx="90">
                  <c:v>28</c:v>
                </c:pt>
                <c:pt idx="91">
                  <c:v>35</c:v>
                </c:pt>
                <c:pt idx="92">
                  <c:v>15</c:v>
                </c:pt>
                <c:pt idx="93">
                  <c:v>48</c:v>
                </c:pt>
                <c:pt idx="94">
                  <c:v>40</c:v>
                </c:pt>
                <c:pt idx="95">
                  <c:v>43</c:v>
                </c:pt>
                <c:pt idx="96">
                  <c:v>42</c:v>
                </c:pt>
                <c:pt idx="97">
                  <c:v>18</c:v>
                </c:pt>
                <c:pt idx="98">
                  <c:v>36</c:v>
                </c:pt>
                <c:pt idx="99">
                  <c:v>50</c:v>
                </c:pt>
                <c:pt idx="100">
                  <c:v>12</c:v>
                </c:pt>
                <c:pt idx="101">
                  <c:v>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087904"/>
        <c:axId val="307105192"/>
      </c:scatterChart>
      <c:valAx>
        <c:axId val="307087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OPS</a:t>
                </a:r>
                <a:endParaRPr lang="ja-JP" altLang="en-US" sz="14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7105192"/>
        <c:crosses val="autoZero"/>
        <c:crossBetween val="midCat"/>
      </c:valAx>
      <c:valAx>
        <c:axId val="307105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RBI</a:t>
                </a:r>
                <a:r>
                  <a:rPr lang="ja-JP" altLang="en-US" sz="1400"/>
                  <a:t>（打点）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7087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419099</xdr:colOff>
      <xdr:row>2</xdr:row>
      <xdr:rowOff>28575</xdr:rowOff>
    </xdr:from>
    <xdr:to>
      <xdr:col>14</xdr:col>
      <xdr:colOff>676274</xdr:colOff>
      <xdr:row>23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219074</xdr:colOff>
      <xdr:row>0</xdr:row>
      <xdr:rowOff>171449</xdr:rowOff>
    </xdr:from>
    <xdr:to>
      <xdr:col>15</xdr:col>
      <xdr:colOff>619125</xdr:colOff>
      <xdr:row>19</xdr:row>
      <xdr:rowOff>152399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yuki Tsuyuzaki" refreshedDate="42588.899847685185" createdVersion="5" refreshedVersion="4" minRefreshableVersion="3" recordCount="102">
  <cacheSource type="worksheet">
    <worksheetSource ref="A1:U103" sheet="data"/>
  </cacheSource>
  <cacheFields count="21">
    <cacheField name="Name" numFmtId="0">
      <sharedItems count="102">
        <s v="山田　哲人"/>
        <s v="川端　慎吾"/>
        <s v="雄平"/>
        <s v="畠山　和洋"/>
        <s v="中村　悠平"/>
        <s v="大引　啓次"/>
        <s v="比屋根　渉"/>
        <s v="上田　剛史"/>
        <s v="デニング"/>
        <s v="坂本　勇人"/>
        <s v="長野　久義"/>
        <s v="亀井　善行"/>
        <s v="阿部　慎之助"/>
        <s v="片岡　治大"/>
        <s v="村田　修一"/>
        <s v="立岡　宗一郎"/>
        <s v="井端　弘和"/>
        <s v="アンダーソン"/>
        <s v="鳥谷　敬"/>
        <s v="ゴメス"/>
        <s v="マートン"/>
        <s v="福留　孝介"/>
        <s v="上本　博紀"/>
        <s v="今成　亮太"/>
        <s v="大和"/>
        <s v="菊池　涼介"/>
        <s v="丸　佳浩"/>
        <s v="田中　広輔"/>
        <s v="新井　貴浩"/>
        <s v="梵　英心"/>
        <s v="エルドレッド"/>
        <s v="會澤　翼"/>
        <s v="シアーホルツ"/>
        <s v="鈴木　誠也"/>
        <s v="石原　慶幸"/>
        <s v="松山　竜平"/>
        <s v="大島　洋平"/>
        <s v="ルナ"/>
        <s v="平田　良介"/>
        <s v="エルナンデス"/>
        <s v="亀澤　恭平"/>
        <s v="藤井　淳志"/>
        <s v="森野　将彦"/>
        <s v="荒木　雅博"/>
        <s v="和田　一浩"/>
        <s v="梶谷　隆幸"/>
        <s v="筒香　嘉智"/>
        <s v="ロペス"/>
        <s v="バルディリス"/>
        <s v="石川　雄洋"/>
        <s v="倉本　寿彦"/>
        <s v="白崎　浩之"/>
        <s v="柳田　悠岐"/>
        <s v="松田　宣浩"/>
        <s v="中村　晃"/>
        <s v="内川　聖一"/>
        <s v="李　大浩"/>
        <s v="今宮　健太"/>
        <s v="明石　健志"/>
        <s v="中島　卓也"/>
        <s v="中田　翔"/>
        <s v="田中　賢介"/>
        <s v="レアード"/>
        <s v="西川　遥輝"/>
        <s v="近藤　健介"/>
        <s v="陽　岱鋼"/>
        <s v="岡　大海"/>
        <s v="鈴木　大地"/>
        <s v="清田　育宏"/>
        <s v="クルーズ"/>
        <s v="角中　勝也"/>
        <s v="デスパイネ"/>
        <s v="今江　敏晃"/>
        <s v="田村　龍弘"/>
        <s v="荻野　貴司"/>
        <s v="中村　奨吾"/>
        <s v="井口　資仁"/>
        <s v="秋山　翔吾"/>
        <s v="浅村　栄斗"/>
        <s v="栗山　巧"/>
        <s v="中村　剛也"/>
        <s v="森　友哉"/>
        <s v="メヒア"/>
        <s v="炭谷　銀仁朗"/>
        <s v="脇谷　亮太"/>
        <s v="安達　了一"/>
        <s v="糸井　嘉男"/>
        <s v="中島　裕之"/>
        <s v="Ｔ－岡田"/>
        <s v="駿太"/>
        <s v="伊藤　光"/>
        <s v="カラバイヨ"/>
        <s v="ヘルマン"/>
        <s v="松井　稼頭央"/>
        <s v="ペーニャ"/>
        <s v="藤田　一也"/>
        <s v="後藤　光尊"/>
        <s v="嶋　基宏"/>
        <s v="銀次"/>
        <s v="ウィーラー"/>
        <s v="聖澤　諒"/>
        <s v="サンチェス"/>
      </sharedItems>
    </cacheField>
    <cacheField name="League" numFmtId="0">
      <sharedItems/>
    </cacheField>
    <cacheField name="Team_15" numFmtId="0">
      <sharedItems count="12">
        <s v="ヤクルト"/>
        <s v="巨人"/>
        <s v="阪神"/>
        <s v="広島"/>
        <s v="中日"/>
        <s v="DeNA"/>
        <s v="ソフトバンク"/>
        <s v="日本ハム"/>
        <s v="ロッテ"/>
        <s v="西武"/>
        <s v="オリックス"/>
        <s v="楽天"/>
      </sharedItems>
    </cacheField>
    <cacheField name="AVG" numFmtId="0">
      <sharedItems containsSemiMixedTypes="0" containsString="0" containsNumber="1" minValue="0.17" maxValue="0.36299999999999999"/>
    </cacheField>
    <cacheField name="AB" numFmtId="0">
      <sharedItems containsSemiMixedTypes="0" containsString="0" containsNumber="1" containsInteger="1" minValue="194" maxValue="602"/>
    </cacheField>
    <cacheField name="H" numFmtId="0">
      <sharedItems containsSemiMixedTypes="0" containsString="0" containsNumber="1" containsInteger="1" minValue="43" maxValue="216"/>
    </cacheField>
    <cacheField name="HR" numFmtId="0">
      <sharedItems containsSemiMixedTypes="0" containsString="0" containsNumber="1" containsInteger="1" minValue="0" maxValue="38"/>
    </cacheField>
    <cacheField name="RBI" numFmtId="0">
      <sharedItems containsSemiMixedTypes="0" containsString="0" containsNumber="1" containsInteger="1" minValue="9" maxValue="124"/>
    </cacheField>
    <cacheField name="SLG" numFmtId="0">
      <sharedItems containsSemiMixedTypes="0" containsString="0" containsNumber="1" minValue="0.23" maxValue="0.63100000000000001"/>
    </cacheField>
    <cacheField name="OBP" numFmtId="0">
      <sharedItems containsSemiMixedTypes="0" containsString="0" containsNumber="1" minValue="0.24399999999999999" maxValue="0.46899999999999997"/>
    </cacheField>
    <cacheField name="OPS" numFmtId="0">
      <sharedItems containsSemiMixedTypes="0" containsString="0" containsNumber="1" minValue="0.48" maxValue="1.101"/>
    </cacheField>
    <cacheField name="RC" numFmtId="0">
      <sharedItems containsSemiMixedTypes="0" containsString="0" containsNumber="1" minValue="11.12" maxValue="142.63"/>
    </cacheField>
    <cacheField name="RC27" numFmtId="0">
      <sharedItems containsSemiMixedTypes="0" containsString="0" containsNumber="1" minValue="1.43" maxValue="11.39"/>
    </cacheField>
    <cacheField name="XR" numFmtId="0">
      <sharedItems containsSemiMixedTypes="0" containsString="0" containsNumber="1" minValue="12.09" maxValue="135.27000000000001"/>
    </cacheField>
    <cacheField name="XR27" numFmtId="0">
      <sharedItems containsSemiMixedTypes="0" containsString="0" containsNumber="1" minValue="1.55" maxValue="10.81"/>
    </cacheField>
    <cacheField name="Team_16" numFmtId="0">
      <sharedItems count="13">
        <s v="ヤクルト"/>
        <e v="#N/A"/>
        <s v="巨人"/>
        <s v="阪神"/>
        <s v="広島"/>
        <s v="中日"/>
        <s v="DeNA"/>
        <s v="ソフトバンク"/>
        <s v="日本ハム"/>
        <s v="ロッテ"/>
        <s v="楽天"/>
        <s v="西武"/>
        <s v="オリックス"/>
      </sharedItems>
    </cacheField>
    <cacheField name="Salary" numFmtId="0">
      <sharedItems containsMixedTypes="1" containsNumber="1" containsInteger="1" minValue="4500" maxValue="41000"/>
    </cacheField>
    <cacheField name="Position" numFmtId="0">
      <sharedItems count="4">
        <s v="内野手"/>
        <s v="外野手"/>
        <s v="捕手"/>
        <e v="#N/A"/>
      </sharedItems>
    </cacheField>
    <cacheField name="Age" numFmtId="0">
      <sharedItems containsMixedTypes="1" containsNumber="1" containsInteger="1" minValue="22" maxValue="41" count="20">
        <n v="24"/>
        <n v="28"/>
        <n v="32"/>
        <n v="33"/>
        <n v="26"/>
        <e v="#N/A"/>
        <n v="27"/>
        <n v="31"/>
        <n v="37"/>
        <n v="35"/>
        <n v="34"/>
        <n v="39"/>
        <n v="36"/>
        <n v="30"/>
        <n v="38"/>
        <n v="25"/>
        <n v="22"/>
        <n v="29"/>
        <n v="41"/>
        <n v="40"/>
      </sharedItems>
    </cacheField>
    <cacheField name="Height" numFmtId="0">
      <sharedItems containsMixedTypes="1" containsNumber="1" containsInteger="1" minValue="171" maxValue="198"/>
    </cacheField>
    <cacheField name="Weight" numFmtId="0">
      <sharedItems containsMixedTypes="1" containsNumber="1" containsInteger="1" minValue="66" maxValue="12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x v="0"/>
    <s v="セ"/>
    <x v="0"/>
    <n v="0.32900000000000001"/>
    <n v="557"/>
    <n v="183"/>
    <n v="38"/>
    <n v="100"/>
    <n v="0.61"/>
    <n v="0.41599999999999998"/>
    <n v="1.0269999999999999"/>
    <n v="138.74"/>
    <n v="9.56"/>
    <n v="133.36000000000001"/>
    <n v="9.19"/>
    <x v="0"/>
    <n v="22000"/>
    <x v="0"/>
    <x v="0"/>
    <n v="180"/>
    <n v="76"/>
  </r>
  <r>
    <x v="1"/>
    <s v="セ"/>
    <x v="0"/>
    <n v="0.33600000000000002"/>
    <n v="581"/>
    <n v="195"/>
    <n v="8"/>
    <n v="57"/>
    <n v="0.439"/>
    <n v="0.38300000000000001"/>
    <n v="0.82199999999999995"/>
    <n v="93.68"/>
    <n v="6.2"/>
    <n v="88.39"/>
    <n v="5.85"/>
    <x v="0"/>
    <n v="16000"/>
    <x v="0"/>
    <x v="1"/>
    <n v="185"/>
    <n v="86"/>
  </r>
  <r>
    <x v="2"/>
    <s v="セ"/>
    <x v="0"/>
    <n v="0.27"/>
    <n v="551"/>
    <n v="149"/>
    <n v="8"/>
    <n v="60"/>
    <n v="0.38800000000000001"/>
    <n v="0.307"/>
    <n v="0.69499999999999995"/>
    <n v="64.959999999999994"/>
    <n v="4.21"/>
    <n v="63.25"/>
    <n v="4.0999999999999996"/>
    <x v="0"/>
    <n v="6500"/>
    <x v="1"/>
    <x v="2"/>
    <n v="174"/>
    <n v="83"/>
  </r>
  <r>
    <x v="3"/>
    <s v="セ"/>
    <x v="0"/>
    <n v="0.26800000000000002"/>
    <n v="512"/>
    <n v="137"/>
    <n v="26"/>
    <n v="105"/>
    <n v="0.47099999999999997"/>
    <n v="0.34399999999999997"/>
    <n v="0.81499999999999995"/>
    <n v="83.78"/>
    <n v="5.76"/>
    <n v="85.19"/>
    <n v="5.85"/>
    <x v="0"/>
    <n v="13000"/>
    <x v="0"/>
    <x v="3"/>
    <n v="180"/>
    <n v="96"/>
  </r>
  <r>
    <x v="4"/>
    <s v="セ"/>
    <x v="0"/>
    <n v="0.23100000000000001"/>
    <n v="442"/>
    <n v="102"/>
    <n v="2"/>
    <n v="33"/>
    <n v="0.27600000000000002"/>
    <n v="0.29899999999999999"/>
    <n v="0.57499999999999996"/>
    <n v="36.74"/>
    <n v="2.7"/>
    <n v="37.46"/>
    <n v="2.76"/>
    <x v="0"/>
    <n v="6700"/>
    <x v="2"/>
    <x v="4"/>
    <n v="176"/>
    <n v="83"/>
  </r>
  <r>
    <x v="5"/>
    <s v="セ"/>
    <x v="0"/>
    <n v="0.22500000000000001"/>
    <n v="311"/>
    <n v="70"/>
    <n v="5"/>
    <n v="41"/>
    <n v="0.33800000000000002"/>
    <n v="0.28699999999999998"/>
    <n v="0.625"/>
    <n v="30.37"/>
    <n v="3.19"/>
    <n v="30.83"/>
    <n v="3.24"/>
    <x v="0"/>
    <n v="7000"/>
    <x v="0"/>
    <x v="2"/>
    <n v="178"/>
    <n v="84"/>
  </r>
  <r>
    <x v="6"/>
    <s v="セ"/>
    <x v="0"/>
    <n v="0.23"/>
    <n v="209"/>
    <n v="48"/>
    <n v="3"/>
    <n v="9"/>
    <n v="0.30099999999999999"/>
    <n v="0.3"/>
    <n v="0.60099999999999998"/>
    <n v="20.36"/>
    <n v="3.14"/>
    <n v="20.59"/>
    <n v="3.18"/>
    <x v="1"/>
    <e v="#N/A"/>
    <x v="3"/>
    <x v="5"/>
    <e v="#N/A"/>
    <e v="#N/A"/>
  </r>
  <r>
    <x v="7"/>
    <s v="セ"/>
    <x v="0"/>
    <n v="0.26300000000000001"/>
    <n v="209"/>
    <n v="55"/>
    <n v="1"/>
    <n v="19"/>
    <n v="0.30599999999999999"/>
    <n v="0.313"/>
    <n v="0.61899999999999999"/>
    <n v="21.42"/>
    <n v="3.34"/>
    <n v="21.76"/>
    <n v="3.4"/>
    <x v="1"/>
    <e v="#N/A"/>
    <x v="3"/>
    <x v="5"/>
    <e v="#N/A"/>
    <e v="#N/A"/>
  </r>
  <r>
    <x v="8"/>
    <s v="セ"/>
    <x v="0"/>
    <n v="0.222"/>
    <n v="194"/>
    <n v="43"/>
    <n v="4"/>
    <n v="22"/>
    <n v="0.34499999999999997"/>
    <n v="0.32600000000000001"/>
    <n v="0.67100000000000004"/>
    <n v="23.52"/>
    <n v="4.07"/>
    <n v="24.1"/>
    <n v="4.17"/>
    <x v="1"/>
    <e v="#N/A"/>
    <x v="3"/>
    <x v="5"/>
    <e v="#N/A"/>
    <e v="#N/A"/>
  </r>
  <r>
    <x v="9"/>
    <s v="セ"/>
    <x v="1"/>
    <n v="0.26900000000000002"/>
    <n v="479"/>
    <n v="129"/>
    <n v="12"/>
    <n v="68"/>
    <n v="0.40100000000000002"/>
    <n v="0.35299999999999998"/>
    <n v="0.754"/>
    <n v="72.739999999999995"/>
    <n v="5.27"/>
    <n v="72.78"/>
    <n v="5.27"/>
    <x v="2"/>
    <n v="25000"/>
    <x v="0"/>
    <x v="6"/>
    <n v="186"/>
    <n v="83"/>
  </r>
  <r>
    <x v="10"/>
    <s v="セ"/>
    <x v="1"/>
    <n v="0.251"/>
    <n v="434"/>
    <n v="109"/>
    <n v="15"/>
    <n v="52"/>
    <n v="0.41499999999999998"/>
    <n v="0.31"/>
    <n v="0.72499999999999998"/>
    <n v="53.88"/>
    <n v="4.2"/>
    <n v="54.04"/>
    <n v="4.22"/>
    <x v="2"/>
    <n v="17500"/>
    <x v="1"/>
    <x v="7"/>
    <n v="180"/>
    <n v="85"/>
  </r>
  <r>
    <x v="11"/>
    <s v="セ"/>
    <x v="1"/>
    <n v="0.27200000000000002"/>
    <n v="382"/>
    <n v="104"/>
    <n v="6"/>
    <n v="35"/>
    <n v="0.374"/>
    <n v="0.33800000000000002"/>
    <n v="0.71199999999999997"/>
    <n v="51.68"/>
    <n v="4.75"/>
    <n v="51.95"/>
    <n v="4.7699999999999996"/>
    <x v="2"/>
    <n v="7000"/>
    <x v="1"/>
    <x v="3"/>
    <n v="178"/>
    <n v="82"/>
  </r>
  <r>
    <x v="12"/>
    <s v="セ"/>
    <x v="1"/>
    <n v="0.24199999999999999"/>
    <n v="343"/>
    <n v="83"/>
    <n v="15"/>
    <n v="47"/>
    <n v="0.41399999999999998"/>
    <n v="0.37"/>
    <n v="0.78400000000000003"/>
    <n v="55.73"/>
    <n v="5.51"/>
    <n v="57.15"/>
    <n v="5.65"/>
    <x v="2"/>
    <n v="32600"/>
    <x v="0"/>
    <x v="8"/>
    <n v="180"/>
    <n v="97"/>
  </r>
  <r>
    <x v="13"/>
    <s v="セ"/>
    <x v="1"/>
    <n v="0.24399999999999999"/>
    <n v="348"/>
    <n v="85"/>
    <n v="10"/>
    <n v="36"/>
    <n v="0.374"/>
    <n v="0.29899999999999999"/>
    <n v="0.67200000000000004"/>
    <n v="40.19"/>
    <n v="3.45"/>
    <n v="40.270000000000003"/>
    <n v="3.45"/>
    <x v="2"/>
    <n v="8600"/>
    <x v="0"/>
    <x v="3"/>
    <n v="176"/>
    <n v="78"/>
  </r>
  <r>
    <x v="14"/>
    <s v="セ"/>
    <x v="1"/>
    <n v="0.23599999999999999"/>
    <n v="330"/>
    <n v="78"/>
    <n v="12"/>
    <n v="39"/>
    <n v="0.373"/>
    <n v="0.31"/>
    <n v="0.68300000000000005"/>
    <n v="36.22"/>
    <n v="3.64"/>
    <n v="37.36"/>
    <n v="3.75"/>
    <x v="2"/>
    <n v="30000"/>
    <x v="0"/>
    <x v="9"/>
    <n v="177"/>
    <n v="92"/>
  </r>
  <r>
    <x v="15"/>
    <s v="セ"/>
    <x v="1"/>
    <n v="0.30399999999999999"/>
    <n v="339"/>
    <n v="103"/>
    <n v="0"/>
    <n v="14"/>
    <n v="0.34799999999999998"/>
    <n v="0.34300000000000003"/>
    <n v="0.69099999999999995"/>
    <n v="43.18"/>
    <n v="4.66"/>
    <n v="42.3"/>
    <n v="4.57"/>
    <x v="1"/>
    <e v="#N/A"/>
    <x v="3"/>
    <x v="5"/>
    <e v="#N/A"/>
    <e v="#N/A"/>
  </r>
  <r>
    <x v="16"/>
    <s v="セ"/>
    <x v="1"/>
    <n v="0.23400000000000001"/>
    <n v="269"/>
    <n v="63"/>
    <n v="1"/>
    <n v="19"/>
    <n v="0.27900000000000003"/>
    <n v="0.33100000000000002"/>
    <n v="0.61"/>
    <n v="27.67"/>
    <n v="3.32"/>
    <n v="28.43"/>
    <n v="3.41"/>
    <x v="1"/>
    <e v="#N/A"/>
    <x v="3"/>
    <x v="5"/>
    <e v="#N/A"/>
    <e v="#N/A"/>
  </r>
  <r>
    <x v="17"/>
    <s v="セ"/>
    <x v="1"/>
    <n v="0.252"/>
    <n v="234"/>
    <n v="59"/>
    <n v="7"/>
    <n v="31"/>
    <n v="0.40200000000000002"/>
    <n v="0.32700000000000001"/>
    <n v="0.72899999999999998"/>
    <n v="30.46"/>
    <n v="4.54"/>
    <n v="29.87"/>
    <n v="4.46"/>
    <x v="2"/>
    <n v="5500"/>
    <x v="1"/>
    <x v="10"/>
    <n v="185"/>
    <n v="93"/>
  </r>
  <r>
    <x v="18"/>
    <s v="セ"/>
    <x v="2"/>
    <n v="0.28100000000000003"/>
    <n v="551"/>
    <n v="155"/>
    <n v="6"/>
    <n v="42"/>
    <n v="0.36699999999999999"/>
    <n v="0.38"/>
    <n v="0.747"/>
    <n v="83.33"/>
    <n v="5.42"/>
    <n v="82.01"/>
    <n v="5.34"/>
    <x v="3"/>
    <n v="40000"/>
    <x v="0"/>
    <x v="9"/>
    <n v="180"/>
    <n v="79"/>
  </r>
  <r>
    <x v="19"/>
    <s v="セ"/>
    <x v="2"/>
    <n v="0.27100000000000002"/>
    <n v="520"/>
    <n v="141"/>
    <n v="17"/>
    <n v="72"/>
    <n v="0.42299999999999999"/>
    <n v="0.36399999999999999"/>
    <n v="0.78700000000000003"/>
    <n v="79.92"/>
    <n v="5.42"/>
    <n v="79.13"/>
    <n v="5.37"/>
    <x v="3"/>
    <n v="20000"/>
    <x v="0"/>
    <x v="7"/>
    <n v="188"/>
    <n v="104"/>
  </r>
  <r>
    <x v="20"/>
    <s v="セ"/>
    <x v="2"/>
    <n v="0.27600000000000002"/>
    <n v="544"/>
    <n v="150"/>
    <n v="9"/>
    <n v="59"/>
    <n v="0.375"/>
    <n v="0.316"/>
    <n v="0.69099999999999995"/>
    <n v="59.13"/>
    <n v="3.79"/>
    <n v="58.64"/>
    <n v="3.76"/>
    <x v="1"/>
    <e v="#N/A"/>
    <x v="3"/>
    <x v="5"/>
    <e v="#N/A"/>
    <e v="#N/A"/>
  </r>
  <r>
    <x v="21"/>
    <s v="セ"/>
    <x v="2"/>
    <n v="0.28100000000000003"/>
    <n v="495"/>
    <n v="139"/>
    <n v="20"/>
    <n v="76"/>
    <n v="0.46300000000000002"/>
    <n v="0.36099999999999999"/>
    <n v="0.82399999999999995"/>
    <n v="81.239999999999995"/>
    <n v="5.76"/>
    <n v="81.53"/>
    <n v="5.78"/>
    <x v="3"/>
    <n v="20000"/>
    <x v="1"/>
    <x v="11"/>
    <n v="182"/>
    <n v="92"/>
  </r>
  <r>
    <x v="22"/>
    <s v="セ"/>
    <x v="2"/>
    <n v="0.253"/>
    <n v="375"/>
    <n v="95"/>
    <n v="4"/>
    <n v="31"/>
    <n v="0.33900000000000002"/>
    <n v="0.33800000000000002"/>
    <n v="0.67700000000000005"/>
    <n v="47.76"/>
    <n v="4.0199999999999996"/>
    <n v="46.93"/>
    <n v="3.95"/>
    <x v="1"/>
    <e v="#N/A"/>
    <x v="3"/>
    <x v="5"/>
    <e v="#N/A"/>
    <e v="#N/A"/>
  </r>
  <r>
    <x v="23"/>
    <s v="セ"/>
    <x v="2"/>
    <n v="0.28299999999999997"/>
    <n v="269"/>
    <n v="76"/>
    <n v="1"/>
    <n v="16"/>
    <n v="0.32"/>
    <n v="0.34499999999999997"/>
    <n v="0.66400000000000003"/>
    <n v="31.99"/>
    <n v="4.2300000000000004"/>
    <n v="31.51"/>
    <n v="4.17"/>
    <x v="1"/>
    <e v="#N/A"/>
    <x v="3"/>
    <x v="5"/>
    <e v="#N/A"/>
    <e v="#N/A"/>
  </r>
  <r>
    <x v="24"/>
    <s v="セ"/>
    <x v="2"/>
    <n v="0.22500000000000001"/>
    <n v="249"/>
    <n v="56"/>
    <n v="0"/>
    <n v="12"/>
    <n v="0.245"/>
    <n v="0.27200000000000002"/>
    <n v="0.51700000000000002"/>
    <n v="15.57"/>
    <n v="1.83"/>
    <n v="15.75"/>
    <n v="1.85"/>
    <x v="3"/>
    <n v="5300"/>
    <x v="1"/>
    <x v="1"/>
    <n v="177"/>
    <n v="68"/>
  </r>
  <r>
    <x v="25"/>
    <s v="セ"/>
    <x v="3"/>
    <n v="0.254"/>
    <n v="562"/>
    <n v="143"/>
    <n v="8"/>
    <n v="32"/>
    <n v="0.34300000000000003"/>
    <n v="0.29199999999999998"/>
    <n v="0.63600000000000001"/>
    <n v="58.07"/>
    <n v="3.23"/>
    <n v="57.6"/>
    <n v="3.2"/>
    <x v="4"/>
    <n v="8500"/>
    <x v="0"/>
    <x v="4"/>
    <n v="171"/>
    <n v="69"/>
  </r>
  <r>
    <x v="26"/>
    <s v="セ"/>
    <x v="3"/>
    <n v="0.249"/>
    <n v="530"/>
    <n v="132"/>
    <n v="19"/>
    <n v="63"/>
    <n v="0.41299999999999998"/>
    <n v="0.36099999999999999"/>
    <n v="0.77400000000000002"/>
    <n v="85.84"/>
    <n v="5.56"/>
    <n v="86.34"/>
    <n v="5.59"/>
    <x v="4"/>
    <n v="8500"/>
    <x v="1"/>
    <x v="6"/>
    <n v="177"/>
    <n v="90"/>
  </r>
  <r>
    <x v="27"/>
    <s v="セ"/>
    <x v="3"/>
    <n v="0.27400000000000002"/>
    <n v="543"/>
    <n v="149"/>
    <n v="8"/>
    <n v="45"/>
    <n v="0.41299999999999998"/>
    <n v="0.32500000000000001"/>
    <n v="0.73699999999999999"/>
    <n v="70.8"/>
    <n v="4.6100000000000003"/>
    <n v="68.05"/>
    <n v="4.43"/>
    <x v="1"/>
    <e v="#N/A"/>
    <x v="3"/>
    <x v="5"/>
    <e v="#N/A"/>
    <e v="#N/A"/>
  </r>
  <r>
    <x v="28"/>
    <s v="セ"/>
    <x v="3"/>
    <n v="0.27500000000000002"/>
    <n v="426"/>
    <n v="117"/>
    <n v="7"/>
    <n v="57"/>
    <n v="0.38500000000000001"/>
    <n v="0.34799999999999998"/>
    <n v="0.73299999999999998"/>
    <n v="56.65"/>
    <n v="4.66"/>
    <n v="55.99"/>
    <n v="4.6100000000000003"/>
    <x v="4"/>
    <n v="6000"/>
    <x v="0"/>
    <x v="11"/>
    <n v="189"/>
    <n v="96"/>
  </r>
  <r>
    <x v="29"/>
    <s v="セ"/>
    <x v="3"/>
    <n v="0.23699999999999999"/>
    <n v="283"/>
    <n v="67"/>
    <n v="6"/>
    <n v="27"/>
    <n v="0.36"/>
    <n v="0.32300000000000001"/>
    <n v="0.68300000000000005"/>
    <n v="34"/>
    <n v="3.89"/>
    <n v="34.369999999999997"/>
    <n v="3.93"/>
    <x v="4"/>
    <n v="9000"/>
    <x v="0"/>
    <x v="9"/>
    <n v="173"/>
    <n v="76"/>
  </r>
  <r>
    <x v="30"/>
    <s v="セ"/>
    <x v="3"/>
    <n v="0.22700000000000001"/>
    <n v="264"/>
    <n v="60"/>
    <n v="19"/>
    <n v="54"/>
    <n v="0.46600000000000003"/>
    <n v="0.307"/>
    <n v="0.77300000000000002"/>
    <n v="38.26"/>
    <n v="4.8499999999999996"/>
    <n v="40.880000000000003"/>
    <n v="5.18"/>
    <x v="4"/>
    <n v="12500"/>
    <x v="0"/>
    <x v="12"/>
    <n v="196"/>
    <n v="122"/>
  </r>
  <r>
    <x v="31"/>
    <s v="セ"/>
    <x v="3"/>
    <n v="0.246"/>
    <n v="252"/>
    <n v="62"/>
    <n v="6"/>
    <n v="30"/>
    <n v="0.36899999999999999"/>
    <n v="0.33"/>
    <n v="0.69899999999999995"/>
    <n v="30.08"/>
    <n v="3.96"/>
    <n v="30.8"/>
    <n v="4.0599999999999996"/>
    <x v="1"/>
    <e v="#N/A"/>
    <x v="3"/>
    <x v="5"/>
    <e v="#N/A"/>
    <e v="#N/A"/>
  </r>
  <r>
    <x v="32"/>
    <s v="セ"/>
    <x v="3"/>
    <n v="0.25"/>
    <n v="232"/>
    <n v="58"/>
    <n v="10"/>
    <n v="30"/>
    <n v="0.435"/>
    <n v="0.29799999999999999"/>
    <n v="0.73399999999999999"/>
    <n v="30.61"/>
    <n v="4.7"/>
    <n v="30.5"/>
    <n v="4.68"/>
    <x v="1"/>
    <e v="#N/A"/>
    <x v="3"/>
    <x v="5"/>
    <e v="#N/A"/>
    <e v="#N/A"/>
  </r>
  <r>
    <x v="33"/>
    <s v="セ"/>
    <x v="3"/>
    <n v="0.27500000000000002"/>
    <n v="211"/>
    <n v="58"/>
    <n v="5"/>
    <n v="25"/>
    <n v="0.40300000000000002"/>
    <n v="0.32900000000000001"/>
    <n v="0.73199999999999998"/>
    <n v="27.1"/>
    <n v="4.25"/>
    <n v="27.44"/>
    <n v="4.3099999999999996"/>
    <x v="1"/>
    <e v="#N/A"/>
    <x v="3"/>
    <x v="5"/>
    <e v="#N/A"/>
    <e v="#N/A"/>
  </r>
  <r>
    <x v="34"/>
    <s v="セ"/>
    <x v="3"/>
    <n v="0.24099999999999999"/>
    <n v="216"/>
    <n v="52"/>
    <n v="2"/>
    <n v="12"/>
    <n v="0.29599999999999999"/>
    <n v="0.28699999999999998"/>
    <n v="0.58299999999999996"/>
    <n v="15.73"/>
    <n v="2.33"/>
    <n v="15.48"/>
    <n v="2.2999999999999998"/>
    <x v="4"/>
    <n v="10000"/>
    <x v="2"/>
    <x v="12"/>
    <n v="177"/>
    <n v="90"/>
  </r>
  <r>
    <x v="35"/>
    <s v="セ"/>
    <x v="3"/>
    <n v="0.27700000000000002"/>
    <n v="202"/>
    <n v="56"/>
    <n v="7"/>
    <n v="26"/>
    <n v="0.44600000000000001"/>
    <n v="0.34899999999999998"/>
    <n v="0.79500000000000004"/>
    <n v="30.15"/>
    <n v="5.15"/>
    <n v="30.23"/>
    <n v="5.17"/>
    <x v="1"/>
    <e v="#N/A"/>
    <x v="3"/>
    <x v="5"/>
    <e v="#N/A"/>
    <e v="#N/A"/>
  </r>
  <r>
    <x v="36"/>
    <s v="セ"/>
    <x v="4"/>
    <n v="0.26"/>
    <n v="565"/>
    <n v="147"/>
    <n v="6"/>
    <n v="27"/>
    <n v="0.34200000000000003"/>
    <n v="0.313"/>
    <n v="0.65500000000000003"/>
    <n v="63.73"/>
    <n v="3.89"/>
    <n v="62.75"/>
    <n v="3.83"/>
    <x v="5"/>
    <n v="9000"/>
    <x v="1"/>
    <x v="13"/>
    <n v="176"/>
    <n v="74"/>
  </r>
  <r>
    <x v="37"/>
    <s v="セ"/>
    <x v="4"/>
    <n v="0.29199999999999998"/>
    <n v="496"/>
    <n v="145"/>
    <n v="8"/>
    <n v="60"/>
    <n v="0.39700000000000002"/>
    <n v="0.36699999999999999"/>
    <n v="0.76400000000000001"/>
    <n v="75.66"/>
    <n v="5.52"/>
    <n v="74.36"/>
    <n v="5.43"/>
    <x v="4"/>
    <n v="12000"/>
    <x v="0"/>
    <x v="12"/>
    <n v="187"/>
    <n v="99"/>
  </r>
  <r>
    <x v="38"/>
    <s v="セ"/>
    <x v="4"/>
    <n v="0.28299999999999997"/>
    <n v="491"/>
    <n v="139"/>
    <n v="13"/>
    <n v="53"/>
    <n v="0.43"/>
    <n v="0.36899999999999999"/>
    <n v="0.79900000000000004"/>
    <n v="80.010000000000005"/>
    <n v="5.92"/>
    <n v="77.53"/>
    <n v="5.74"/>
    <x v="5"/>
    <n v="7000"/>
    <x v="1"/>
    <x v="1"/>
    <n v="177"/>
    <n v="88"/>
  </r>
  <r>
    <x v="39"/>
    <s v="セ"/>
    <x v="4"/>
    <n v="0.27100000000000002"/>
    <n v="498"/>
    <n v="135"/>
    <n v="11"/>
    <n v="58"/>
    <n v="0.4"/>
    <n v="0.317"/>
    <n v="0.71599999999999997"/>
    <n v="60.85"/>
    <n v="4.18"/>
    <n v="60.16"/>
    <n v="4.13"/>
    <x v="5"/>
    <n v="4500"/>
    <x v="0"/>
    <x v="3"/>
    <n v="178"/>
    <n v="87"/>
  </r>
  <r>
    <x v="40"/>
    <s v="セ"/>
    <x v="4"/>
    <n v="0.26900000000000002"/>
    <n v="331"/>
    <n v="89"/>
    <n v="0"/>
    <n v="12"/>
    <n v="0.29899999999999999"/>
    <n v="0.30399999999999999"/>
    <n v="0.60299999999999998"/>
    <n v="30.23"/>
    <n v="2.9"/>
    <n v="29.95"/>
    <n v="2.88"/>
    <x v="1"/>
    <e v="#N/A"/>
    <x v="3"/>
    <x v="5"/>
    <e v="#N/A"/>
    <e v="#N/A"/>
  </r>
  <r>
    <x v="41"/>
    <s v="セ"/>
    <x v="4"/>
    <n v="0.29499999999999998"/>
    <n v="275"/>
    <n v="81"/>
    <n v="6"/>
    <n v="45"/>
    <n v="0.41499999999999998"/>
    <n v="0.34899999999999998"/>
    <n v="0.76300000000000001"/>
    <n v="41.33"/>
    <n v="5.24"/>
    <n v="41.12"/>
    <n v="5.21"/>
    <x v="1"/>
    <e v="#N/A"/>
    <x v="3"/>
    <x v="5"/>
    <e v="#N/A"/>
    <e v="#N/A"/>
  </r>
  <r>
    <x v="42"/>
    <s v="セ"/>
    <x v="4"/>
    <n v="0.26200000000000001"/>
    <n v="206"/>
    <n v="54"/>
    <n v="0"/>
    <n v="10"/>
    <n v="0.30099999999999999"/>
    <n v="0.378"/>
    <n v="0.67800000000000005"/>
    <n v="29.46"/>
    <n v="5.03"/>
    <n v="29.88"/>
    <n v="5.1100000000000003"/>
    <x v="5"/>
    <n v="14000"/>
    <x v="0"/>
    <x v="8"/>
    <n v="180"/>
    <n v="85"/>
  </r>
  <r>
    <x v="43"/>
    <s v="セ"/>
    <x v="4"/>
    <n v="0.251"/>
    <n v="211"/>
    <n v="53"/>
    <n v="0"/>
    <n v="13"/>
    <n v="0.29899999999999999"/>
    <n v="0.315"/>
    <n v="0.61299999999999999"/>
    <n v="22.87"/>
    <n v="3.7"/>
    <n v="22.57"/>
    <n v="3.65"/>
    <x v="5"/>
    <n v="8800"/>
    <x v="0"/>
    <x v="14"/>
    <n v="180"/>
    <n v="74"/>
  </r>
  <r>
    <x v="44"/>
    <s v="セ"/>
    <x v="4"/>
    <n v="0.29799999999999999"/>
    <n v="218"/>
    <n v="65"/>
    <n v="5"/>
    <n v="26"/>
    <n v="0.40400000000000003"/>
    <n v="0.34599999999999997"/>
    <n v="0.75"/>
    <n v="28.16"/>
    <n v="4.6900000000000004"/>
    <n v="27.16"/>
    <n v="4.53"/>
    <x v="1"/>
    <e v="#N/A"/>
    <x v="3"/>
    <x v="5"/>
    <e v="#N/A"/>
    <e v="#N/A"/>
  </r>
  <r>
    <x v="45"/>
    <s v="セ"/>
    <x v="5"/>
    <n v="0.27500000000000002"/>
    <n v="520"/>
    <n v="143"/>
    <n v="13"/>
    <n v="66"/>
    <n v="0.42499999999999999"/>
    <n v="0.34200000000000003"/>
    <n v="0.76700000000000002"/>
    <n v="77.849999999999994"/>
    <n v="5.28"/>
    <n v="76.09"/>
    <n v="5.16"/>
    <x v="6"/>
    <n v="8300"/>
    <x v="1"/>
    <x v="6"/>
    <n v="180"/>
    <n v="85"/>
  </r>
  <r>
    <x v="46"/>
    <s v="セ"/>
    <x v="5"/>
    <n v="0.317"/>
    <n v="496"/>
    <n v="157"/>
    <n v="24"/>
    <n v="93"/>
    <n v="0.52200000000000002"/>
    <n v="0.4"/>
    <n v="0.92200000000000004"/>
    <n v="102.58"/>
    <n v="8"/>
    <n v="99.16"/>
    <n v="7.74"/>
    <x v="6"/>
    <n v="10000"/>
    <x v="1"/>
    <x v="0"/>
    <n v="185"/>
    <n v="97"/>
  </r>
  <r>
    <x v="47"/>
    <s v="セ"/>
    <x v="5"/>
    <n v="0.29099999999999998"/>
    <n v="516"/>
    <n v="150"/>
    <n v="25"/>
    <n v="73"/>
    <n v="0.496"/>
    <n v="0.34699999999999998"/>
    <n v="0.84299999999999997"/>
    <n v="84.76"/>
    <n v="5.96"/>
    <n v="82.98"/>
    <n v="5.83"/>
    <x v="6"/>
    <n v="15000"/>
    <x v="0"/>
    <x v="2"/>
    <n v="183"/>
    <n v="103"/>
  </r>
  <r>
    <x v="48"/>
    <s v="セ"/>
    <x v="5"/>
    <n v="0.25800000000000001"/>
    <n v="465"/>
    <n v="120"/>
    <n v="13"/>
    <n v="56"/>
    <n v="0.39100000000000001"/>
    <n v="0.33300000000000002"/>
    <n v="0.72499999999999998"/>
    <n v="61.19"/>
    <n v="4.5599999999999996"/>
    <n v="61.66"/>
    <n v="4.5999999999999996"/>
    <x v="1"/>
    <e v="#N/A"/>
    <x v="3"/>
    <x v="5"/>
    <e v="#N/A"/>
    <e v="#N/A"/>
  </r>
  <r>
    <x v="49"/>
    <s v="セ"/>
    <x v="5"/>
    <n v="0.25900000000000001"/>
    <n v="343"/>
    <n v="89"/>
    <n v="1"/>
    <n v="18"/>
    <n v="0.29699999999999999"/>
    <n v="0.30599999999999999"/>
    <n v="0.60299999999999998"/>
    <n v="32.22"/>
    <n v="3.25"/>
    <n v="31.69"/>
    <n v="3.19"/>
    <x v="6"/>
    <n v="7000"/>
    <x v="0"/>
    <x v="13"/>
    <n v="183"/>
    <n v="78"/>
  </r>
  <r>
    <x v="50"/>
    <s v="セ"/>
    <x v="5"/>
    <n v="0.20799999999999999"/>
    <n v="245"/>
    <n v="51"/>
    <n v="2"/>
    <n v="20"/>
    <n v="0.249"/>
    <n v="0.24399999999999999"/>
    <n v="0.49299999999999999"/>
    <n v="11.12"/>
    <n v="1.43"/>
    <n v="12.09"/>
    <n v="1.55"/>
    <x v="1"/>
    <e v="#N/A"/>
    <x v="3"/>
    <x v="5"/>
    <e v="#N/A"/>
    <e v="#N/A"/>
  </r>
  <r>
    <x v="51"/>
    <s v="セ"/>
    <x v="5"/>
    <n v="0.22500000000000001"/>
    <n v="204"/>
    <n v="46"/>
    <n v="6"/>
    <n v="9"/>
    <n v="0.36799999999999999"/>
    <n v="0.26900000000000002"/>
    <n v="0.63600000000000001"/>
    <n v="20.010000000000002"/>
    <n v="2.92"/>
    <n v="20.25"/>
    <n v="2.96"/>
    <x v="1"/>
    <e v="#N/A"/>
    <x v="3"/>
    <x v="5"/>
    <e v="#N/A"/>
    <e v="#N/A"/>
  </r>
  <r>
    <x v="52"/>
    <s v="パ"/>
    <x v="6"/>
    <n v="0.36299999999999999"/>
    <n v="502"/>
    <n v="182"/>
    <n v="34"/>
    <n v="99"/>
    <n v="0.63100000000000001"/>
    <n v="0.46899999999999997"/>
    <n v="1.101"/>
    <n v="142.63"/>
    <n v="11.39"/>
    <n v="135.27000000000001"/>
    <n v="10.81"/>
    <x v="7"/>
    <n v="27000"/>
    <x v="1"/>
    <x v="6"/>
    <n v="188"/>
    <n v="93"/>
  </r>
  <r>
    <x v="53"/>
    <s v="パ"/>
    <x v="6"/>
    <n v="0.28699999999999998"/>
    <n v="533"/>
    <n v="153"/>
    <n v="35"/>
    <n v="94"/>
    <n v="0.53300000000000003"/>
    <n v="0.35699999999999998"/>
    <n v="0.88900000000000001"/>
    <n v="94.4"/>
    <n v="6.14"/>
    <n v="95.76"/>
    <n v="6.23"/>
    <x v="7"/>
    <n v="22000"/>
    <x v="0"/>
    <x v="3"/>
    <n v="181"/>
    <n v="88"/>
  </r>
  <r>
    <x v="54"/>
    <s v="パ"/>
    <x v="6"/>
    <n v="0.3"/>
    <n v="506"/>
    <n v="152"/>
    <n v="1"/>
    <n v="39"/>
    <n v="0.35"/>
    <n v="0.38600000000000001"/>
    <n v="0.73499999999999999"/>
    <n v="74.94"/>
    <n v="5.37"/>
    <n v="72.88"/>
    <n v="5.22"/>
    <x v="7"/>
    <n v="12000"/>
    <x v="1"/>
    <x v="4"/>
    <n v="176"/>
    <n v="84"/>
  </r>
  <r>
    <x v="55"/>
    <s v="パ"/>
    <x v="6"/>
    <n v="0.28399999999999997"/>
    <n v="529"/>
    <n v="150"/>
    <n v="11"/>
    <n v="82"/>
    <n v="0.39500000000000002"/>
    <n v="0.34"/>
    <n v="0.73499999999999999"/>
    <n v="67.14"/>
    <n v="4.42"/>
    <n v="66.98"/>
    <n v="4.41"/>
    <x v="7"/>
    <n v="33000"/>
    <x v="1"/>
    <x v="3"/>
    <n v="185"/>
    <n v="93"/>
  </r>
  <r>
    <x v="56"/>
    <s v="パ"/>
    <x v="6"/>
    <n v="0.28199999999999997"/>
    <n v="510"/>
    <n v="144"/>
    <n v="31"/>
    <n v="98"/>
    <n v="0.52400000000000002"/>
    <n v="0.36799999999999999"/>
    <n v="0.89200000000000002"/>
    <n v="93.58"/>
    <n v="6.53"/>
    <n v="92.57"/>
    <n v="6.46"/>
    <x v="1"/>
    <e v="#N/A"/>
    <x v="3"/>
    <x v="5"/>
    <e v="#N/A"/>
    <e v="#N/A"/>
  </r>
  <r>
    <x v="57"/>
    <s v="パ"/>
    <x v="6"/>
    <n v="0.22800000000000001"/>
    <n v="457"/>
    <n v="104"/>
    <n v="7"/>
    <n v="45"/>
    <n v="0.32600000000000001"/>
    <n v="0.27900000000000003"/>
    <n v="0.60499999999999998"/>
    <n v="39.67"/>
    <n v="2.63"/>
    <n v="40.94"/>
    <n v="2.71"/>
    <x v="7"/>
    <n v="9000"/>
    <x v="0"/>
    <x v="15"/>
    <n v="171"/>
    <n v="73"/>
  </r>
  <r>
    <x v="58"/>
    <s v="パ"/>
    <x v="6"/>
    <n v="0.26300000000000001"/>
    <n v="342"/>
    <n v="90"/>
    <n v="3"/>
    <n v="30"/>
    <n v="0.34200000000000003"/>
    <n v="0.33"/>
    <n v="0.67200000000000004"/>
    <n v="41.54"/>
    <n v="4.05"/>
    <n v="41.9"/>
    <n v="4.08"/>
    <x v="7"/>
    <n v="7000"/>
    <x v="0"/>
    <x v="13"/>
    <n v="175"/>
    <n v="66"/>
  </r>
  <r>
    <x v="59"/>
    <s v="パ"/>
    <x v="7"/>
    <n v="0.26400000000000001"/>
    <n v="515"/>
    <n v="136"/>
    <n v="0"/>
    <n v="39"/>
    <n v="0.28699999999999998"/>
    <n v="0.35"/>
    <n v="0.63700000000000001"/>
    <n v="61.5"/>
    <n v="3.86"/>
    <n v="60.65"/>
    <n v="3.81"/>
    <x v="8"/>
    <n v="8000"/>
    <x v="0"/>
    <x v="15"/>
    <n v="176"/>
    <n v="73"/>
  </r>
  <r>
    <x v="60"/>
    <s v="パ"/>
    <x v="7"/>
    <n v="0.26300000000000001"/>
    <n v="539"/>
    <n v="142"/>
    <n v="30"/>
    <n v="102"/>
    <n v="0.47899999999999998"/>
    <n v="0.33900000000000002"/>
    <n v="0.81699999999999995"/>
    <n v="87.56"/>
    <n v="5.7"/>
    <n v="88.67"/>
    <n v="5.77"/>
    <x v="8"/>
    <n v="24500"/>
    <x v="0"/>
    <x v="6"/>
    <n v="183"/>
    <n v="100"/>
  </r>
  <r>
    <x v="61"/>
    <s v="パ"/>
    <x v="7"/>
    <n v="0.28399999999999997"/>
    <n v="532"/>
    <n v="151"/>
    <n v="4"/>
    <n v="66"/>
    <n v="0.35199999999999998"/>
    <n v="0.35399999999999998"/>
    <n v="0.70499999999999996"/>
    <n v="69.56"/>
    <n v="4.71"/>
    <n v="67.61"/>
    <n v="4.58"/>
    <x v="8"/>
    <n v="15000"/>
    <x v="0"/>
    <x v="9"/>
    <n v="176"/>
    <n v="78"/>
  </r>
  <r>
    <x v="62"/>
    <s v="パ"/>
    <x v="7"/>
    <n v="0.23100000000000001"/>
    <n v="498"/>
    <n v="115"/>
    <n v="34"/>
    <n v="97"/>
    <n v="0.48799999999999999"/>
    <n v="0.30099999999999999"/>
    <n v="0.78900000000000003"/>
    <n v="70.010000000000005"/>
    <n v="4.67"/>
    <n v="72.56"/>
    <n v="4.84"/>
    <x v="8"/>
    <n v="10000"/>
    <x v="0"/>
    <x v="1"/>
    <n v="185"/>
    <n v="98"/>
  </r>
  <r>
    <x v="63"/>
    <s v="パ"/>
    <x v="7"/>
    <n v="0.27600000000000002"/>
    <n v="442"/>
    <n v="122"/>
    <n v="5"/>
    <n v="35"/>
    <n v="0.39100000000000001"/>
    <n v="0.36799999999999999"/>
    <n v="0.75900000000000001"/>
    <n v="72.38"/>
    <n v="5.7"/>
    <n v="69.91"/>
    <n v="5.5"/>
    <x v="8"/>
    <n v="6200"/>
    <x v="0"/>
    <x v="0"/>
    <n v="179"/>
    <n v="76"/>
  </r>
  <r>
    <x v="64"/>
    <s v="パ"/>
    <x v="7"/>
    <n v="0.32600000000000001"/>
    <n v="435"/>
    <n v="142"/>
    <n v="8"/>
    <n v="60"/>
    <n v="0.46700000000000003"/>
    <n v="0.40500000000000003"/>
    <n v="0.872"/>
    <n v="83.18"/>
    <n v="7.2"/>
    <n v="79.66"/>
    <n v="6.89"/>
    <x v="8"/>
    <n v="4800"/>
    <x v="2"/>
    <x v="16"/>
    <n v="173"/>
    <n v="83"/>
  </r>
  <r>
    <x v="65"/>
    <s v="パ"/>
    <x v="7"/>
    <n v="0.25900000000000001"/>
    <n v="352"/>
    <n v="91"/>
    <n v="7"/>
    <n v="36"/>
    <n v="0.35799999999999998"/>
    <n v="0.30599999999999999"/>
    <n v="0.66400000000000003"/>
    <n v="40.630000000000003"/>
    <n v="4.05"/>
    <n v="40.76"/>
    <n v="4.0599999999999996"/>
    <x v="8"/>
    <n v="16000"/>
    <x v="1"/>
    <x v="17"/>
    <n v="183"/>
    <n v="89"/>
  </r>
  <r>
    <x v="66"/>
    <s v="パ"/>
    <x v="7"/>
    <n v="0.23599999999999999"/>
    <n v="259"/>
    <n v="61"/>
    <n v="4"/>
    <n v="26"/>
    <n v="0.33600000000000002"/>
    <n v="0.29899999999999999"/>
    <n v="0.63500000000000001"/>
    <n v="27.28"/>
    <n v="3.35"/>
    <n v="27.26"/>
    <n v="3.35"/>
    <x v="1"/>
    <e v="#N/A"/>
    <x v="3"/>
    <x v="5"/>
    <e v="#N/A"/>
    <e v="#N/A"/>
  </r>
  <r>
    <x v="67"/>
    <s v="パ"/>
    <x v="8"/>
    <n v="0.26300000000000001"/>
    <n v="487"/>
    <n v="128"/>
    <n v="6"/>
    <n v="50"/>
    <n v="0.36599999999999999"/>
    <n v="0.33"/>
    <n v="0.69499999999999995"/>
    <n v="58.95"/>
    <n v="3.97"/>
    <n v="58.17"/>
    <n v="3.92"/>
    <x v="9"/>
    <n v="8000"/>
    <x v="0"/>
    <x v="4"/>
    <n v="175"/>
    <n v="79"/>
  </r>
  <r>
    <x v="68"/>
    <s v="パ"/>
    <x v="8"/>
    <n v="0.317"/>
    <n v="489"/>
    <n v="155"/>
    <n v="15"/>
    <n v="67"/>
    <n v="0.503"/>
    <n v="0.38700000000000001"/>
    <n v="0.89"/>
    <n v="92.27"/>
    <n v="7.1"/>
    <n v="87.89"/>
    <n v="6.76"/>
    <x v="9"/>
    <n v="6000"/>
    <x v="1"/>
    <x v="13"/>
    <n v="180"/>
    <n v="85"/>
  </r>
  <r>
    <x v="69"/>
    <s v="パ"/>
    <x v="8"/>
    <n v="0.255"/>
    <n v="501"/>
    <n v="128"/>
    <n v="16"/>
    <n v="73"/>
    <n v="0.40100000000000002"/>
    <n v="0.28899999999999998"/>
    <n v="0.69099999999999995"/>
    <n v="57.78"/>
    <n v="4.05"/>
    <n v="58.55"/>
    <n v="4.1100000000000003"/>
    <x v="2"/>
    <n v="24400"/>
    <x v="0"/>
    <x v="2"/>
    <n v="183"/>
    <n v="95"/>
  </r>
  <r>
    <x v="70"/>
    <s v="パ"/>
    <x v="8"/>
    <n v="0.29299999999999998"/>
    <n v="427"/>
    <n v="125"/>
    <n v="6"/>
    <n v="52"/>
    <n v="0.40500000000000003"/>
    <n v="0.36299999999999999"/>
    <n v="0.76800000000000002"/>
    <n v="62.6"/>
    <n v="5.17"/>
    <n v="60.7"/>
    <n v="5.01"/>
    <x v="9"/>
    <n v="8000"/>
    <x v="1"/>
    <x v="17"/>
    <n v="180"/>
    <n v="85"/>
  </r>
  <r>
    <x v="71"/>
    <s v="パ"/>
    <x v="8"/>
    <n v="0.25800000000000001"/>
    <n v="353"/>
    <n v="91"/>
    <n v="18"/>
    <n v="62"/>
    <n v="0.46200000000000002"/>
    <n v="0.35199999999999998"/>
    <n v="0.81399999999999995"/>
    <n v="57.02"/>
    <n v="5.6"/>
    <n v="57.39"/>
    <n v="5.63"/>
    <x v="9"/>
    <n v="25000"/>
    <x v="1"/>
    <x v="13"/>
    <n v="175"/>
    <n v="95"/>
  </r>
  <r>
    <x v="72"/>
    <s v="パ"/>
    <x v="8"/>
    <n v="0.28699999999999998"/>
    <n v="373"/>
    <n v="107"/>
    <n v="1"/>
    <n v="38"/>
    <n v="0.36499999999999999"/>
    <n v="0.33"/>
    <n v="0.69499999999999995"/>
    <n v="40.520000000000003"/>
    <n v="3.81"/>
    <n v="38.92"/>
    <n v="3.66"/>
    <x v="10"/>
    <n v="20000"/>
    <x v="0"/>
    <x v="2"/>
    <n v="180"/>
    <n v="89"/>
  </r>
  <r>
    <x v="73"/>
    <s v="パ"/>
    <x v="8"/>
    <n v="0.17"/>
    <n v="305"/>
    <n v="52"/>
    <n v="2"/>
    <n v="32"/>
    <n v="0.23"/>
    <n v="0.251"/>
    <n v="0.48"/>
    <n v="17.440000000000001"/>
    <n v="1.66"/>
    <n v="20.010000000000002"/>
    <n v="1.9"/>
    <x v="1"/>
    <e v="#N/A"/>
    <x v="3"/>
    <x v="5"/>
    <e v="#N/A"/>
    <e v="#N/A"/>
  </r>
  <r>
    <x v="74"/>
    <s v="パ"/>
    <x v="8"/>
    <n v="0.26900000000000002"/>
    <n v="279"/>
    <n v="75"/>
    <n v="2"/>
    <n v="13"/>
    <n v="0.33700000000000002"/>
    <n v="0.317"/>
    <n v="0.65400000000000003"/>
    <n v="31.58"/>
    <n v="3.81"/>
    <n v="31.1"/>
    <n v="3.75"/>
    <x v="1"/>
    <e v="#N/A"/>
    <x v="3"/>
    <x v="5"/>
    <e v="#N/A"/>
    <e v="#N/A"/>
  </r>
  <r>
    <x v="75"/>
    <s v="パ"/>
    <x v="8"/>
    <n v="0.23"/>
    <n v="269"/>
    <n v="62"/>
    <n v="5"/>
    <n v="21"/>
    <n v="0.33100000000000002"/>
    <n v="0.27900000000000003"/>
    <n v="0.61"/>
    <n v="23.89"/>
    <n v="2.85"/>
    <n v="25.08"/>
    <n v="3"/>
    <x v="1"/>
    <e v="#N/A"/>
    <x v="3"/>
    <x v="5"/>
    <e v="#N/A"/>
    <e v="#N/A"/>
  </r>
  <r>
    <x v="76"/>
    <s v="パ"/>
    <x v="8"/>
    <n v="0.247"/>
    <n v="227"/>
    <n v="56"/>
    <n v="6"/>
    <n v="28"/>
    <n v="0.41"/>
    <n v="0.316"/>
    <n v="0.72599999999999998"/>
    <n v="29.3"/>
    <n v="4.5199999999999996"/>
    <n v="28.53"/>
    <n v="4.4000000000000004"/>
    <x v="9"/>
    <n v="18000"/>
    <x v="0"/>
    <x v="18"/>
    <n v="178"/>
    <n v="91"/>
  </r>
  <r>
    <x v="77"/>
    <s v="パ"/>
    <x v="9"/>
    <n v="0.35899999999999999"/>
    <n v="602"/>
    <n v="216"/>
    <n v="14"/>
    <n v="55"/>
    <n v="0.52200000000000002"/>
    <n v="0.41899999999999998"/>
    <n v="0.94099999999999995"/>
    <n v="124.44"/>
    <n v="8.0399999999999991"/>
    <n v="117.12"/>
    <n v="7.57"/>
    <x v="11"/>
    <n v="15000"/>
    <x v="1"/>
    <x v="1"/>
    <n v="183"/>
    <n v="85"/>
  </r>
  <r>
    <x v="78"/>
    <s v="パ"/>
    <x v="9"/>
    <n v="0.27"/>
    <n v="537"/>
    <n v="145"/>
    <n v="13"/>
    <n v="81"/>
    <n v="0.38500000000000001"/>
    <n v="0.36199999999999999"/>
    <n v="0.747"/>
    <n v="76.900000000000006"/>
    <n v="4.91"/>
    <n v="78.290000000000006"/>
    <n v="5"/>
    <x v="11"/>
    <n v="10000"/>
    <x v="0"/>
    <x v="15"/>
    <n v="182"/>
    <n v="93"/>
  </r>
  <r>
    <x v="79"/>
    <s v="パ"/>
    <x v="9"/>
    <n v="0.26800000000000002"/>
    <n v="533"/>
    <n v="143"/>
    <n v="10"/>
    <n v="42"/>
    <n v="0.371"/>
    <n v="0.35799999999999998"/>
    <n v="0.73"/>
    <n v="73.59"/>
    <n v="4.75"/>
    <n v="73.25"/>
    <n v="4.7300000000000004"/>
    <x v="11"/>
    <n v="20000"/>
    <x v="1"/>
    <x v="2"/>
    <n v="177"/>
    <n v="85"/>
  </r>
  <r>
    <x v="80"/>
    <s v="パ"/>
    <x v="9"/>
    <n v="0.27800000000000002"/>
    <n v="521"/>
    <n v="145"/>
    <n v="37"/>
    <n v="124"/>
    <n v="0.55900000000000005"/>
    <n v="0.36699999999999999"/>
    <n v="0.92600000000000005"/>
    <n v="103.32"/>
    <n v="7.13"/>
    <n v="101.75"/>
    <n v="7.03"/>
    <x v="11"/>
    <n v="41000"/>
    <x v="0"/>
    <x v="2"/>
    <n v="175"/>
    <n v="102"/>
  </r>
  <r>
    <x v="81"/>
    <s v="パ"/>
    <x v="9"/>
    <n v="0.28699999999999998"/>
    <n v="474"/>
    <n v="136"/>
    <n v="17"/>
    <n v="68"/>
    <n v="0.46800000000000003"/>
    <n v="0.35699999999999998"/>
    <n v="0.82499999999999996"/>
    <n v="77.95"/>
    <n v="6.01"/>
    <n v="75.95"/>
    <n v="5.86"/>
    <x v="1"/>
    <e v="#N/A"/>
    <x v="3"/>
    <x v="5"/>
    <e v="#N/A"/>
    <e v="#N/A"/>
  </r>
  <r>
    <x v="82"/>
    <s v="パ"/>
    <x v="9"/>
    <n v="0.23499999999999999"/>
    <n v="473"/>
    <n v="111"/>
    <n v="27"/>
    <n v="89"/>
    <n v="0.47099999999999997"/>
    <n v="0.307"/>
    <n v="0.77800000000000002"/>
    <n v="65.72"/>
    <n v="4.6900000000000004"/>
    <n v="66.37"/>
    <n v="4.74"/>
    <x v="11"/>
    <n v="25000"/>
    <x v="0"/>
    <x v="13"/>
    <n v="198"/>
    <n v="118"/>
  </r>
  <r>
    <x v="83"/>
    <s v="パ"/>
    <x v="9"/>
    <n v="0.21099999999999999"/>
    <n v="399"/>
    <n v="84"/>
    <n v="4"/>
    <n v="35"/>
    <n v="0.28100000000000003"/>
    <n v="0.247"/>
    <n v="0.52800000000000002"/>
    <n v="25.08"/>
    <n v="1.96"/>
    <n v="26.06"/>
    <n v="2.0299999999999998"/>
    <x v="1"/>
    <e v="#N/A"/>
    <x v="3"/>
    <x v="5"/>
    <e v="#N/A"/>
    <e v="#N/A"/>
  </r>
  <r>
    <x v="84"/>
    <s v="パ"/>
    <x v="9"/>
    <n v="0.29399999999999998"/>
    <n v="235"/>
    <n v="69"/>
    <n v="3"/>
    <n v="22"/>
    <n v="0.39600000000000002"/>
    <n v="0.36699999999999999"/>
    <n v="0.76300000000000001"/>
    <n v="35.78"/>
    <n v="5.37"/>
    <n v="34.58"/>
    <n v="5.19"/>
    <x v="1"/>
    <e v="#N/A"/>
    <x v="3"/>
    <x v="5"/>
    <e v="#N/A"/>
    <e v="#N/A"/>
  </r>
  <r>
    <x v="85"/>
    <s v="パ"/>
    <x v="10"/>
    <n v="0.23899999999999999"/>
    <n v="506"/>
    <n v="121"/>
    <n v="11"/>
    <n v="55"/>
    <n v="0.34799999999999998"/>
    <n v="0.31"/>
    <n v="0.65800000000000003"/>
    <n v="53.92"/>
    <n v="3.28"/>
    <n v="55.8"/>
    <n v="3.39"/>
    <x v="12"/>
    <n v="6300"/>
    <x v="0"/>
    <x v="1"/>
    <n v="178"/>
    <n v="78"/>
  </r>
  <r>
    <x v="86"/>
    <s v="パ"/>
    <x v="10"/>
    <n v="0.26200000000000001"/>
    <n v="484"/>
    <n v="127"/>
    <n v="17"/>
    <n v="68"/>
    <n v="0.41299999999999998"/>
    <n v="0.36599999999999999"/>
    <n v="0.78"/>
    <n v="76.69"/>
    <n v="5.57"/>
    <n v="75.959999999999994"/>
    <n v="5.51"/>
    <x v="12"/>
    <n v="28000"/>
    <x v="1"/>
    <x v="10"/>
    <n v="187"/>
    <n v="88"/>
  </r>
  <r>
    <x v="87"/>
    <s v="パ"/>
    <x v="10"/>
    <n v="0.24"/>
    <n v="417"/>
    <n v="100"/>
    <n v="10"/>
    <n v="46"/>
    <n v="0.35699999999999998"/>
    <n v="0.34200000000000003"/>
    <n v="0.69899999999999995"/>
    <n v="52.29"/>
    <n v="4.28"/>
    <n v="52.53"/>
    <n v="4.3"/>
    <x v="1"/>
    <e v="#N/A"/>
    <x v="3"/>
    <x v="5"/>
    <e v="#N/A"/>
    <e v="#N/A"/>
  </r>
  <r>
    <x v="88"/>
    <s v="パ"/>
    <x v="10"/>
    <n v="0.28000000000000003"/>
    <n v="389"/>
    <n v="109"/>
    <n v="11"/>
    <n v="51"/>
    <n v="0.42399999999999999"/>
    <n v="0.317"/>
    <n v="0.74099999999999999"/>
    <n v="50.91"/>
    <n v="4.6900000000000004"/>
    <n v="50.59"/>
    <n v="4.66"/>
    <x v="12"/>
    <n v="6400"/>
    <x v="1"/>
    <x v="1"/>
    <n v="186"/>
    <n v="98"/>
  </r>
  <r>
    <x v="89"/>
    <s v="パ"/>
    <x v="10"/>
    <n v="0.23400000000000001"/>
    <n v="334"/>
    <n v="78"/>
    <n v="2"/>
    <n v="31"/>
    <n v="0.28699999999999998"/>
    <n v="0.29399999999999998"/>
    <n v="0.58199999999999996"/>
    <n v="27.72"/>
    <n v="2.61"/>
    <n v="29.12"/>
    <n v="2.74"/>
    <x v="1"/>
    <e v="#N/A"/>
    <x v="3"/>
    <x v="5"/>
    <e v="#N/A"/>
    <e v="#N/A"/>
  </r>
  <r>
    <x v="90"/>
    <s v="パ"/>
    <x v="10"/>
    <n v="0.27100000000000002"/>
    <n v="247"/>
    <n v="67"/>
    <n v="1"/>
    <n v="28"/>
    <n v="0.32800000000000001"/>
    <n v="0.34799999999999998"/>
    <n v="0.67600000000000005"/>
    <n v="30.08"/>
    <n v="4.0999999999999996"/>
    <n v="29.83"/>
    <n v="4.07"/>
    <x v="12"/>
    <n v="5700"/>
    <x v="2"/>
    <x v="6"/>
    <n v="180"/>
    <n v="83"/>
  </r>
  <r>
    <x v="91"/>
    <s v="パ"/>
    <x v="10"/>
    <n v="0.252"/>
    <n v="222"/>
    <n v="56"/>
    <n v="12"/>
    <n v="35"/>
    <n v="0.45500000000000002"/>
    <n v="0.316"/>
    <n v="0.77100000000000002"/>
    <n v="31.89"/>
    <n v="4.9800000000000004"/>
    <n v="32.979999999999997"/>
    <n v="5.15"/>
    <x v="1"/>
    <e v="#N/A"/>
    <x v="3"/>
    <x v="5"/>
    <e v="#N/A"/>
    <e v="#N/A"/>
  </r>
  <r>
    <x v="92"/>
    <s v="パ"/>
    <x v="10"/>
    <n v="0.26700000000000002"/>
    <n v="221"/>
    <n v="59"/>
    <n v="1"/>
    <n v="15"/>
    <n v="0.32600000000000001"/>
    <n v="0.33900000000000002"/>
    <n v="0.66500000000000004"/>
    <n v="26.56"/>
    <n v="4.1900000000000004"/>
    <n v="25.83"/>
    <n v="4.08"/>
    <x v="1"/>
    <e v="#N/A"/>
    <x v="3"/>
    <x v="5"/>
    <e v="#N/A"/>
    <e v="#N/A"/>
  </r>
  <r>
    <x v="93"/>
    <s v="パ"/>
    <x v="11"/>
    <n v="0.25600000000000001"/>
    <n v="445"/>
    <n v="114"/>
    <n v="10"/>
    <n v="48"/>
    <n v="0.36599999999999999"/>
    <n v="0.32400000000000001"/>
    <n v="0.69"/>
    <n v="56.29"/>
    <n v="4.34"/>
    <n v="56.28"/>
    <n v="4.34"/>
    <x v="10"/>
    <n v="16000"/>
    <x v="1"/>
    <x v="19"/>
    <n v="177"/>
    <n v="85"/>
  </r>
  <r>
    <x v="94"/>
    <s v="パ"/>
    <x v="11"/>
    <n v="0.26800000000000002"/>
    <n v="406"/>
    <n v="109"/>
    <n v="17"/>
    <n v="40"/>
    <n v="0.44800000000000001"/>
    <n v="0.39600000000000002"/>
    <n v="0.84499999999999997"/>
    <n v="75.430000000000007"/>
    <n v="6.68"/>
    <n v="74.41"/>
    <n v="6.59"/>
    <x v="1"/>
    <e v="#N/A"/>
    <x v="3"/>
    <x v="5"/>
    <e v="#N/A"/>
    <e v="#N/A"/>
  </r>
  <r>
    <x v="95"/>
    <s v="パ"/>
    <x v="11"/>
    <n v="0.27"/>
    <n v="392"/>
    <n v="106"/>
    <n v="5"/>
    <n v="43"/>
    <n v="0.34899999999999998"/>
    <n v="0.32600000000000001"/>
    <n v="0.67600000000000005"/>
    <n v="49.09"/>
    <n v="4.21"/>
    <n v="50"/>
    <n v="4.29"/>
    <x v="10"/>
    <n v="11000"/>
    <x v="0"/>
    <x v="10"/>
    <n v="175"/>
    <n v="75"/>
  </r>
  <r>
    <x v="96"/>
    <s v="パ"/>
    <x v="11"/>
    <n v="0.23699999999999999"/>
    <n v="413"/>
    <n v="98"/>
    <n v="9"/>
    <n v="42"/>
    <n v="0.34599999999999997"/>
    <n v="0.26500000000000001"/>
    <n v="0.61099999999999999"/>
    <n v="35.729999999999997"/>
    <n v="2.8"/>
    <n v="37.17"/>
    <n v="2.91"/>
    <x v="10"/>
    <n v="9000"/>
    <x v="0"/>
    <x v="8"/>
    <n v="175"/>
    <n v="75"/>
  </r>
  <r>
    <x v="97"/>
    <s v="パ"/>
    <x v="11"/>
    <n v="0.219"/>
    <n v="338"/>
    <n v="74"/>
    <n v="4"/>
    <n v="18"/>
    <n v="0.28699999999999998"/>
    <n v="0.33800000000000002"/>
    <n v="0.624"/>
    <n v="35.46"/>
    <n v="3.3"/>
    <n v="36.21"/>
    <n v="3.37"/>
    <x v="10"/>
    <n v="11000"/>
    <x v="2"/>
    <x v="7"/>
    <n v="179"/>
    <n v="82"/>
  </r>
  <r>
    <x v="98"/>
    <s v="パ"/>
    <x v="11"/>
    <n v="0.30099999999999999"/>
    <n v="316"/>
    <n v="95"/>
    <n v="1"/>
    <n v="36"/>
    <n v="0.34799999999999998"/>
    <n v="0.35899999999999999"/>
    <n v="0.70699999999999996"/>
    <n v="42.3"/>
    <n v="4.84"/>
    <n v="41.82"/>
    <n v="4.78"/>
    <x v="10"/>
    <n v="8100"/>
    <x v="0"/>
    <x v="1"/>
    <n v="174"/>
    <n v="78"/>
  </r>
  <r>
    <x v="99"/>
    <s v="パ"/>
    <x v="11"/>
    <n v="0.255"/>
    <n v="274"/>
    <n v="70"/>
    <n v="14"/>
    <n v="50"/>
    <n v="0.45300000000000001"/>
    <n v="0.33900000000000002"/>
    <n v="0.79100000000000004"/>
    <n v="42.43"/>
    <n v="5.38"/>
    <n v="43.25"/>
    <n v="5.48"/>
    <x v="1"/>
    <e v="#N/A"/>
    <x v="3"/>
    <x v="5"/>
    <e v="#N/A"/>
    <e v="#N/A"/>
  </r>
  <r>
    <x v="100"/>
    <s v="パ"/>
    <x v="11"/>
    <n v="0.252"/>
    <n v="258"/>
    <n v="65"/>
    <n v="0"/>
    <n v="12"/>
    <n v="0.314"/>
    <n v="0.317"/>
    <n v="0.63100000000000001"/>
    <n v="27.31"/>
    <n v="3.56"/>
    <n v="26.96"/>
    <n v="3.52"/>
    <x v="10"/>
    <n v="6240"/>
    <x v="1"/>
    <x v="13"/>
    <n v="179"/>
    <n v="72"/>
  </r>
  <r>
    <x v="101"/>
    <s v="パ"/>
    <x v="11"/>
    <n v="0.22600000000000001"/>
    <n v="199"/>
    <n v="45"/>
    <n v="7"/>
    <n v="18"/>
    <n v="0.39200000000000002"/>
    <n v="0.32800000000000001"/>
    <n v="0.72"/>
    <n v="26.5"/>
    <n v="4.42"/>
    <n v="27.24"/>
    <n v="4.54"/>
    <x v="1"/>
    <e v="#N/A"/>
    <x v="3"/>
    <x v="5"/>
    <e v="#N/A"/>
    <e v="#N/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2" cacheId="21" dataPosition="0" applyNumberFormats="0" applyBorderFormats="0" applyFontFormats="0" applyPatternFormats="0" applyAlignmentFormats="0" applyWidthHeightFormats="1" dataCaption="値" updatedVersion="4" minRefreshableVersion="3" useAutoFormatting="1" itemPrintTitles="1" createdVersion="5" indent="0" outline="1" outlineData="1" multipleFieldFilters="0">
  <location ref="A3:E17" firstHeaderRow="1" firstDataRow="2" firstDataCol="1"/>
  <pivotFields count="21"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14">
        <item x="6"/>
        <item x="12"/>
        <item x="7"/>
        <item x="0"/>
        <item x="9"/>
        <item x="10"/>
        <item x="2"/>
        <item x="4"/>
        <item x="3"/>
        <item x="11"/>
        <item x="5"/>
        <item x="8"/>
        <item h="1" x="1"/>
        <item t="default"/>
      </items>
    </pivotField>
    <pivotField showAll="0"/>
    <pivotField axis="axisCol" showAll="0">
      <items count="5">
        <item x="1"/>
        <item x="0"/>
        <item x="2"/>
        <item h="1" x="3"/>
        <item t="default"/>
      </items>
    </pivotField>
    <pivotField showAll="0"/>
    <pivotField showAll="0"/>
    <pivotField showAll="0"/>
  </pivotFields>
  <rowFields count="1">
    <field x="15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17"/>
  </colFields>
  <colItems count="4">
    <i>
      <x/>
    </i>
    <i>
      <x v="1"/>
    </i>
    <i>
      <x v="2"/>
    </i>
    <i t="grand">
      <x/>
    </i>
  </colItems>
  <dataFields count="1">
    <dataField name="データの個数 / Name" fld="0" subtotal="count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テーブル1" displayName="テーブル1" ref="A1:U103" totalsRowShown="0">
  <autoFilter ref="A1:U103"/>
  <tableColumns count="21">
    <tableColumn id="1" name="Name"/>
    <tableColumn id="2" name="League"/>
    <tableColumn id="3" name="Team_15"/>
    <tableColumn id="4" name="AVG"/>
    <tableColumn id="5" name="AB"/>
    <tableColumn id="6" name="H"/>
    <tableColumn id="7" name="HR"/>
    <tableColumn id="8" name="RBI"/>
    <tableColumn id="9" name="SLG"/>
    <tableColumn id="10" name="OBP"/>
    <tableColumn id="11" name="OPS"/>
    <tableColumn id="12" name="RC"/>
    <tableColumn id="13" name="RC27"/>
    <tableColumn id="14" name="XR"/>
    <tableColumn id="15" name="XR27"/>
    <tableColumn id="16" name="Team_16">
      <calculatedColumnFormula>VLOOKUP($A2,'年俸（VLOOKUP用）'!$A:$G,2,FALSE)</calculatedColumnFormula>
    </tableColumn>
    <tableColumn id="17" name="Salary">
      <calculatedColumnFormula>VLOOKUP($A2,'年俸（VLOOKUP用）'!$A:$G,3,FALSE)</calculatedColumnFormula>
    </tableColumn>
    <tableColumn id="18" name="Position">
      <calculatedColumnFormula>VLOOKUP($A2,'年俸（VLOOKUP用）'!$A:$G,4,FALSE)</calculatedColumnFormula>
    </tableColumn>
    <tableColumn id="19" name="Age">
      <calculatedColumnFormula>VLOOKUP($A2,'年俸（VLOOKUP用）'!$A:$G,5,FALSE)</calculatedColumnFormula>
    </tableColumn>
    <tableColumn id="20" name="Height">
      <calculatedColumnFormula>VLOOKUP($A2,'年俸（VLOOKUP用）'!$A:$G,6,FALSE)</calculatedColumnFormula>
    </tableColumn>
    <tableColumn id="21" name="Weight">
      <calculatedColumnFormula>VLOOKUP($A2,'年俸（VLOOKUP用）'!$A:$G,7,FALSE)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テーブル2" displayName="テーブル2" ref="A1:H101" totalsRowShown="0" headerRowDxfId="0" dataDxfId="1" headerRowCellStyle="標準 2" dataCellStyle="標準 2">
  <autoFilter ref="A1:H101"/>
  <tableColumns count="8">
    <tableColumn id="1" name="Name" dataDxfId="9" dataCellStyle="標準 2"/>
    <tableColumn id="2" name="Team_16" dataDxfId="8" dataCellStyle="標準 2"/>
    <tableColumn id="3" name="Salary" dataDxfId="7" dataCellStyle="標準 2"/>
    <tableColumn id="4" name="Position" dataDxfId="6" dataCellStyle="標準 2"/>
    <tableColumn id="5" name="Age" dataDxfId="5" dataCellStyle="標準 2"/>
    <tableColumn id="6" name="Height" dataDxfId="4" dataCellStyle="標準 2"/>
    <tableColumn id="7" name="Weight" dataDxfId="3" dataCellStyle="標準 2"/>
    <tableColumn id="8" name="COUNTIF" dataDxfId="2" dataCellStyle="標準 2">
      <calculatedColumnFormula>COUNTIF(A:A,A2)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3"/>
  <sheetViews>
    <sheetView tabSelected="1" workbookViewId="0"/>
  </sheetViews>
  <sheetFormatPr defaultColWidth="13" defaultRowHeight="14.25" x14ac:dyDescent="0.15"/>
  <cols>
    <col min="2" max="2" width="9.375" customWidth="1"/>
    <col min="3" max="3" width="10.125" customWidth="1"/>
    <col min="4" max="12" width="7.125" customWidth="1"/>
    <col min="13" max="13" width="7.375" customWidth="1"/>
    <col min="14" max="14" width="7.125" customWidth="1"/>
    <col min="15" max="15" width="7.25" customWidth="1"/>
  </cols>
  <sheetData>
    <row r="1" spans="1:25" x14ac:dyDescent="0.15">
      <c r="A1" t="s">
        <v>127</v>
      </c>
      <c r="B1" t="s">
        <v>128</v>
      </c>
      <c r="C1" t="s">
        <v>129</v>
      </c>
      <c r="D1" t="s">
        <v>9</v>
      </c>
      <c r="E1" t="s">
        <v>13</v>
      </c>
      <c r="F1" t="s">
        <v>12</v>
      </c>
      <c r="G1" t="s">
        <v>11</v>
      </c>
      <c r="H1" t="s">
        <v>10</v>
      </c>
      <c r="I1" t="s">
        <v>19</v>
      </c>
      <c r="J1" t="s">
        <v>20</v>
      </c>
      <c r="K1" t="s">
        <v>14</v>
      </c>
      <c r="L1" s="1" t="s">
        <v>15</v>
      </c>
      <c r="M1" t="s">
        <v>16</v>
      </c>
      <c r="N1" t="s">
        <v>17</v>
      </c>
      <c r="O1" t="s">
        <v>18</v>
      </c>
      <c r="P1" t="s">
        <v>150</v>
      </c>
      <c r="Q1" t="s">
        <v>130</v>
      </c>
      <c r="R1" t="s">
        <v>151</v>
      </c>
      <c r="S1" t="s">
        <v>152</v>
      </c>
      <c r="T1" t="s">
        <v>153</v>
      </c>
      <c r="U1" t="s">
        <v>154</v>
      </c>
    </row>
    <row r="2" spans="1:25" x14ac:dyDescent="0.15">
      <c r="A2" t="s">
        <v>0</v>
      </c>
      <c r="B2" t="s">
        <v>70</v>
      </c>
      <c r="C2" t="s">
        <v>30</v>
      </c>
      <c r="D2">
        <v>0.32900000000000001</v>
      </c>
      <c r="E2">
        <v>557</v>
      </c>
      <c r="F2">
        <v>183</v>
      </c>
      <c r="G2">
        <v>38</v>
      </c>
      <c r="H2">
        <v>100</v>
      </c>
      <c r="I2">
        <v>0.61</v>
      </c>
      <c r="J2">
        <v>0.41599999999999998</v>
      </c>
      <c r="K2">
        <v>1.0269999999999999</v>
      </c>
      <c r="L2">
        <v>138.74</v>
      </c>
      <c r="M2">
        <v>9.56</v>
      </c>
      <c r="N2">
        <v>133.36000000000001</v>
      </c>
      <c r="O2">
        <v>9.19</v>
      </c>
      <c r="P2" t="str">
        <f>VLOOKUP($A2,'年俸（VLOOKUP用）'!$A:$G,2,FALSE)</f>
        <v>ヤクルト</v>
      </c>
      <c r="Q2">
        <f>VLOOKUP($A2,'年俸（VLOOKUP用）'!$A:$G,3,FALSE)</f>
        <v>22000</v>
      </c>
      <c r="R2" t="str">
        <f>VLOOKUP($A2,'年俸（VLOOKUP用）'!$A:$G,4,FALSE)</f>
        <v>内野手</v>
      </c>
      <c r="S2">
        <f>VLOOKUP($A2,'年俸（VLOOKUP用）'!$A:$G,5,FALSE)</f>
        <v>24</v>
      </c>
      <c r="T2">
        <f>VLOOKUP($A2,'年俸（VLOOKUP用）'!$A:$G,6,FALSE)</f>
        <v>180</v>
      </c>
      <c r="U2">
        <f>VLOOKUP($A2,'年俸（VLOOKUP用）'!$A:$G,7,FALSE)</f>
        <v>76</v>
      </c>
      <c r="W2" s="5" t="s">
        <v>135</v>
      </c>
      <c r="X2" s="6" t="s">
        <v>131</v>
      </c>
      <c r="Y2" s="7" t="s">
        <v>132</v>
      </c>
    </row>
    <row r="3" spans="1:25" x14ac:dyDescent="0.15">
      <c r="A3" t="s">
        <v>1</v>
      </c>
      <c r="B3" t="s">
        <v>70</v>
      </c>
      <c r="C3" t="s">
        <v>30</v>
      </c>
      <c r="D3">
        <v>0.33600000000000002</v>
      </c>
      <c r="E3">
        <v>581</v>
      </c>
      <c r="F3">
        <v>195</v>
      </c>
      <c r="G3">
        <v>8</v>
      </c>
      <c r="H3">
        <v>57</v>
      </c>
      <c r="I3">
        <v>0.439</v>
      </c>
      <c r="J3">
        <v>0.38300000000000001</v>
      </c>
      <c r="K3">
        <v>0.82199999999999995</v>
      </c>
      <c r="L3">
        <v>93.68</v>
      </c>
      <c r="M3">
        <v>6.2</v>
      </c>
      <c r="N3">
        <v>88.39</v>
      </c>
      <c r="O3">
        <v>5.85</v>
      </c>
      <c r="P3" t="str">
        <f>VLOOKUP($A3,'年俸（VLOOKUP用）'!$A:$G,2,FALSE)</f>
        <v>ヤクルト</v>
      </c>
      <c r="Q3">
        <f>VLOOKUP($A3,'年俸（VLOOKUP用）'!$A:$G,3,FALSE)</f>
        <v>16000</v>
      </c>
      <c r="R3" t="str">
        <f>VLOOKUP($A3,'年俸（VLOOKUP用）'!$A:$G,4,FALSE)</f>
        <v>内野手</v>
      </c>
      <c r="S3">
        <f>VLOOKUP($A3,'年俸（VLOOKUP用）'!$A:$G,5,FALSE)</f>
        <v>28</v>
      </c>
      <c r="T3">
        <f>VLOOKUP($A3,'年俸（VLOOKUP用）'!$A:$G,6,FALSE)</f>
        <v>185</v>
      </c>
      <c r="U3">
        <f>VLOOKUP($A3,'年俸（VLOOKUP用）'!$A:$G,7,FALSE)</f>
        <v>86</v>
      </c>
      <c r="W3" s="2" t="s">
        <v>134</v>
      </c>
      <c r="X3" s="3">
        <v>38</v>
      </c>
      <c r="Y3" s="4" t="str">
        <f>DGET($A$1:$Q$103,$Y$2,$W$2:$X$3)</f>
        <v>山田　哲人</v>
      </c>
    </row>
    <row r="4" spans="1:25" x14ac:dyDescent="0.15">
      <c r="A4" t="s">
        <v>2</v>
      </c>
      <c r="B4" t="s">
        <v>70</v>
      </c>
      <c r="C4" t="s">
        <v>30</v>
      </c>
      <c r="D4">
        <v>0.27</v>
      </c>
      <c r="E4">
        <v>551</v>
      </c>
      <c r="F4">
        <v>149</v>
      </c>
      <c r="G4">
        <v>8</v>
      </c>
      <c r="H4">
        <v>60</v>
      </c>
      <c r="I4">
        <v>0.38800000000000001</v>
      </c>
      <c r="J4">
        <v>0.307</v>
      </c>
      <c r="K4">
        <v>0.69499999999999995</v>
      </c>
      <c r="L4">
        <v>64.959999999999994</v>
      </c>
      <c r="M4">
        <v>4.21</v>
      </c>
      <c r="N4">
        <v>63.25</v>
      </c>
      <c r="O4">
        <v>4.0999999999999996</v>
      </c>
      <c r="P4" t="str">
        <f>VLOOKUP($A4,'年俸（VLOOKUP用）'!$A:$G,2,FALSE)</f>
        <v>ヤクルト</v>
      </c>
      <c r="Q4">
        <f>VLOOKUP($A4,'年俸（VLOOKUP用）'!$A:$G,3,FALSE)</f>
        <v>6500</v>
      </c>
      <c r="R4" t="str">
        <f>VLOOKUP($A4,'年俸（VLOOKUP用）'!$A:$G,4,FALSE)</f>
        <v>外野手</v>
      </c>
      <c r="S4">
        <f>VLOOKUP($A4,'年俸（VLOOKUP用）'!$A:$G,5,FALSE)</f>
        <v>32</v>
      </c>
      <c r="T4">
        <f>VLOOKUP($A4,'年俸（VLOOKUP用）'!$A:$G,6,FALSE)</f>
        <v>174</v>
      </c>
      <c r="U4">
        <f>VLOOKUP($A4,'年俸（VLOOKUP用）'!$A:$G,7,FALSE)</f>
        <v>83</v>
      </c>
    </row>
    <row r="5" spans="1:25" x14ac:dyDescent="0.15">
      <c r="A5" t="s">
        <v>3</v>
      </c>
      <c r="B5" t="s">
        <v>70</v>
      </c>
      <c r="C5" t="s">
        <v>30</v>
      </c>
      <c r="D5">
        <v>0.26800000000000002</v>
      </c>
      <c r="E5">
        <v>512</v>
      </c>
      <c r="F5">
        <v>137</v>
      </c>
      <c r="G5">
        <v>26</v>
      </c>
      <c r="H5">
        <v>105</v>
      </c>
      <c r="I5">
        <v>0.47099999999999997</v>
      </c>
      <c r="J5">
        <v>0.34399999999999997</v>
      </c>
      <c r="K5">
        <v>0.81499999999999995</v>
      </c>
      <c r="L5">
        <v>83.78</v>
      </c>
      <c r="M5">
        <v>5.76</v>
      </c>
      <c r="N5">
        <v>85.19</v>
      </c>
      <c r="O5">
        <v>5.85</v>
      </c>
      <c r="P5" t="str">
        <f>VLOOKUP($A5,'年俸（VLOOKUP用）'!$A:$G,2,FALSE)</f>
        <v>ヤクルト</v>
      </c>
      <c r="Q5">
        <f>VLOOKUP($A5,'年俸（VLOOKUP用）'!$A:$G,3,FALSE)</f>
        <v>13000</v>
      </c>
      <c r="R5" t="str">
        <f>VLOOKUP($A5,'年俸（VLOOKUP用）'!$A:$G,4,FALSE)</f>
        <v>内野手</v>
      </c>
      <c r="S5">
        <f>VLOOKUP($A5,'年俸（VLOOKUP用）'!$A:$G,5,FALSE)</f>
        <v>33</v>
      </c>
      <c r="T5">
        <f>VLOOKUP($A5,'年俸（VLOOKUP用）'!$A:$G,6,FALSE)</f>
        <v>180</v>
      </c>
      <c r="U5">
        <f>VLOOKUP($A5,'年俸（VLOOKUP用）'!$A:$G,7,FALSE)</f>
        <v>96</v>
      </c>
    </row>
    <row r="6" spans="1:25" x14ac:dyDescent="0.15">
      <c r="A6" t="s">
        <v>4</v>
      </c>
      <c r="B6" t="s">
        <v>70</v>
      </c>
      <c r="C6" t="s">
        <v>30</v>
      </c>
      <c r="D6">
        <v>0.23100000000000001</v>
      </c>
      <c r="E6">
        <v>442</v>
      </c>
      <c r="F6">
        <v>102</v>
      </c>
      <c r="G6">
        <v>2</v>
      </c>
      <c r="H6">
        <v>33</v>
      </c>
      <c r="I6">
        <v>0.27600000000000002</v>
      </c>
      <c r="J6">
        <v>0.29899999999999999</v>
      </c>
      <c r="K6">
        <v>0.57499999999999996</v>
      </c>
      <c r="L6">
        <v>36.74</v>
      </c>
      <c r="M6">
        <v>2.7</v>
      </c>
      <c r="N6">
        <v>37.46</v>
      </c>
      <c r="O6">
        <v>2.76</v>
      </c>
      <c r="P6" t="str">
        <f>VLOOKUP($A6,'年俸（VLOOKUP用）'!$A:$G,2,FALSE)</f>
        <v>ヤクルト</v>
      </c>
      <c r="Q6">
        <f>VLOOKUP($A6,'年俸（VLOOKUP用）'!$A:$G,3,FALSE)</f>
        <v>6700</v>
      </c>
      <c r="R6" t="str">
        <f>VLOOKUP($A6,'年俸（VLOOKUP用）'!$A:$G,4,FALSE)</f>
        <v>捕手</v>
      </c>
      <c r="S6">
        <f>VLOOKUP($A6,'年俸（VLOOKUP用）'!$A:$G,5,FALSE)</f>
        <v>26</v>
      </c>
      <c r="T6">
        <f>VLOOKUP($A6,'年俸（VLOOKUP用）'!$A:$G,6,FALSE)</f>
        <v>176</v>
      </c>
      <c r="U6">
        <f>VLOOKUP($A6,'年俸（VLOOKUP用）'!$A:$G,7,FALSE)</f>
        <v>83</v>
      </c>
    </row>
    <row r="7" spans="1:25" x14ac:dyDescent="0.15">
      <c r="A7" t="s">
        <v>5</v>
      </c>
      <c r="B7" t="s">
        <v>70</v>
      </c>
      <c r="C7" t="s">
        <v>30</v>
      </c>
      <c r="D7">
        <v>0.22500000000000001</v>
      </c>
      <c r="E7">
        <v>311</v>
      </c>
      <c r="F7">
        <v>70</v>
      </c>
      <c r="G7">
        <v>5</v>
      </c>
      <c r="H7">
        <v>41</v>
      </c>
      <c r="I7">
        <v>0.33800000000000002</v>
      </c>
      <c r="J7">
        <v>0.28699999999999998</v>
      </c>
      <c r="K7">
        <v>0.625</v>
      </c>
      <c r="L7">
        <v>30.37</v>
      </c>
      <c r="M7">
        <v>3.19</v>
      </c>
      <c r="N7">
        <v>30.83</v>
      </c>
      <c r="O7">
        <v>3.24</v>
      </c>
      <c r="P7" t="str">
        <f>VLOOKUP($A7,'年俸（VLOOKUP用）'!$A:$G,2,FALSE)</f>
        <v>ヤクルト</v>
      </c>
      <c r="Q7">
        <f>VLOOKUP($A7,'年俸（VLOOKUP用）'!$A:$G,3,FALSE)</f>
        <v>7000</v>
      </c>
      <c r="R7" t="str">
        <f>VLOOKUP($A7,'年俸（VLOOKUP用）'!$A:$G,4,FALSE)</f>
        <v>内野手</v>
      </c>
      <c r="S7">
        <f>VLOOKUP($A7,'年俸（VLOOKUP用）'!$A:$G,5,FALSE)</f>
        <v>32</v>
      </c>
      <c r="T7">
        <f>VLOOKUP($A7,'年俸（VLOOKUP用）'!$A:$G,6,FALSE)</f>
        <v>178</v>
      </c>
      <c r="U7">
        <f>VLOOKUP($A7,'年俸（VLOOKUP用）'!$A:$G,7,FALSE)</f>
        <v>84</v>
      </c>
    </row>
    <row r="8" spans="1:25" x14ac:dyDescent="0.15">
      <c r="A8" t="s">
        <v>6</v>
      </c>
      <c r="B8" t="s">
        <v>70</v>
      </c>
      <c r="C8" t="s">
        <v>30</v>
      </c>
      <c r="D8">
        <v>0.23</v>
      </c>
      <c r="E8">
        <v>209</v>
      </c>
      <c r="F8">
        <v>48</v>
      </c>
      <c r="G8">
        <v>3</v>
      </c>
      <c r="H8">
        <v>9</v>
      </c>
      <c r="I8">
        <v>0.30099999999999999</v>
      </c>
      <c r="J8">
        <v>0.3</v>
      </c>
      <c r="K8">
        <v>0.60099999999999998</v>
      </c>
      <c r="L8">
        <v>20.36</v>
      </c>
      <c r="M8">
        <v>3.14</v>
      </c>
      <c r="N8">
        <v>20.59</v>
      </c>
      <c r="O8">
        <v>3.18</v>
      </c>
      <c r="P8" t="e">
        <f>VLOOKUP($A8,'年俸（VLOOKUP用）'!$A:$G,2,FALSE)</f>
        <v>#N/A</v>
      </c>
      <c r="Q8" t="e">
        <f>VLOOKUP($A8,'年俸（VLOOKUP用）'!$A:$G,3,FALSE)</f>
        <v>#N/A</v>
      </c>
      <c r="R8" t="e">
        <f>VLOOKUP($A8,'年俸（VLOOKUP用）'!$A:$G,4,FALSE)</f>
        <v>#N/A</v>
      </c>
      <c r="S8" t="e">
        <f>VLOOKUP($A8,'年俸（VLOOKUP用）'!$A:$G,5,FALSE)</f>
        <v>#N/A</v>
      </c>
      <c r="T8" t="e">
        <f>VLOOKUP($A8,'年俸（VLOOKUP用）'!$A:$G,6,FALSE)</f>
        <v>#N/A</v>
      </c>
      <c r="U8" t="e">
        <f>VLOOKUP($A8,'年俸（VLOOKUP用）'!$A:$G,7,FALSE)</f>
        <v>#N/A</v>
      </c>
    </row>
    <row r="9" spans="1:25" x14ac:dyDescent="0.15">
      <c r="A9" t="s">
        <v>7</v>
      </c>
      <c r="B9" t="s">
        <v>70</v>
      </c>
      <c r="C9" t="s">
        <v>30</v>
      </c>
      <c r="D9">
        <v>0.26300000000000001</v>
      </c>
      <c r="E9">
        <v>209</v>
      </c>
      <c r="F9">
        <v>55</v>
      </c>
      <c r="G9">
        <v>1</v>
      </c>
      <c r="H9">
        <v>19</v>
      </c>
      <c r="I9">
        <v>0.30599999999999999</v>
      </c>
      <c r="J9">
        <v>0.313</v>
      </c>
      <c r="K9">
        <v>0.61899999999999999</v>
      </c>
      <c r="L9">
        <v>21.42</v>
      </c>
      <c r="M9">
        <v>3.34</v>
      </c>
      <c r="N9">
        <v>21.76</v>
      </c>
      <c r="O9">
        <v>3.4</v>
      </c>
      <c r="P9" t="e">
        <f>VLOOKUP($A9,'年俸（VLOOKUP用）'!$A:$G,2,FALSE)</f>
        <v>#N/A</v>
      </c>
      <c r="Q9" t="e">
        <f>VLOOKUP($A9,'年俸（VLOOKUP用）'!$A:$G,3,FALSE)</f>
        <v>#N/A</v>
      </c>
      <c r="R9" t="e">
        <f>VLOOKUP($A9,'年俸（VLOOKUP用）'!$A:$G,4,FALSE)</f>
        <v>#N/A</v>
      </c>
      <c r="S9" t="e">
        <f>VLOOKUP($A9,'年俸（VLOOKUP用）'!$A:$G,5,FALSE)</f>
        <v>#N/A</v>
      </c>
      <c r="T9" t="e">
        <f>VLOOKUP($A9,'年俸（VLOOKUP用）'!$A:$G,6,FALSE)</f>
        <v>#N/A</v>
      </c>
      <c r="U9" t="e">
        <f>VLOOKUP($A9,'年俸（VLOOKUP用）'!$A:$G,7,FALSE)</f>
        <v>#N/A</v>
      </c>
    </row>
    <row r="10" spans="1:25" x14ac:dyDescent="0.15">
      <c r="A10" t="s">
        <v>8</v>
      </c>
      <c r="B10" t="s">
        <v>70</v>
      </c>
      <c r="C10" t="s">
        <v>30</v>
      </c>
      <c r="D10">
        <v>0.222</v>
      </c>
      <c r="E10">
        <v>194</v>
      </c>
      <c r="F10">
        <v>43</v>
      </c>
      <c r="G10">
        <v>4</v>
      </c>
      <c r="H10">
        <v>22</v>
      </c>
      <c r="I10">
        <v>0.34499999999999997</v>
      </c>
      <c r="J10">
        <v>0.32600000000000001</v>
      </c>
      <c r="K10">
        <v>0.67100000000000004</v>
      </c>
      <c r="L10">
        <v>23.52</v>
      </c>
      <c r="M10">
        <v>4.07</v>
      </c>
      <c r="N10">
        <v>24.1</v>
      </c>
      <c r="O10">
        <v>4.17</v>
      </c>
      <c r="P10" t="e">
        <f>VLOOKUP($A10,'年俸（VLOOKUP用）'!$A:$G,2,FALSE)</f>
        <v>#N/A</v>
      </c>
      <c r="Q10" t="e">
        <f>VLOOKUP($A10,'年俸（VLOOKUP用）'!$A:$G,3,FALSE)</f>
        <v>#N/A</v>
      </c>
      <c r="R10" t="e">
        <f>VLOOKUP($A10,'年俸（VLOOKUP用）'!$A:$G,4,FALSE)</f>
        <v>#N/A</v>
      </c>
      <c r="S10" t="e">
        <f>VLOOKUP($A10,'年俸（VLOOKUP用）'!$A:$G,5,FALSE)</f>
        <v>#N/A</v>
      </c>
      <c r="T10" t="e">
        <f>VLOOKUP($A10,'年俸（VLOOKUP用）'!$A:$G,6,FALSE)</f>
        <v>#N/A</v>
      </c>
      <c r="U10" t="e">
        <f>VLOOKUP($A10,'年俸（VLOOKUP用）'!$A:$G,7,FALSE)</f>
        <v>#N/A</v>
      </c>
    </row>
    <row r="11" spans="1:25" x14ac:dyDescent="0.15">
      <c r="A11" t="s">
        <v>21</v>
      </c>
      <c r="B11" t="s">
        <v>70</v>
      </c>
      <c r="C11" t="s">
        <v>31</v>
      </c>
      <c r="D11">
        <v>0.26900000000000002</v>
      </c>
      <c r="E11">
        <v>479</v>
      </c>
      <c r="F11">
        <v>129</v>
      </c>
      <c r="G11">
        <v>12</v>
      </c>
      <c r="H11">
        <v>68</v>
      </c>
      <c r="I11">
        <v>0.40100000000000002</v>
      </c>
      <c r="J11">
        <v>0.35299999999999998</v>
      </c>
      <c r="K11">
        <v>0.754</v>
      </c>
      <c r="L11">
        <v>72.739999999999995</v>
      </c>
      <c r="M11">
        <v>5.27</v>
      </c>
      <c r="N11">
        <v>72.78</v>
      </c>
      <c r="O11">
        <v>5.27</v>
      </c>
      <c r="P11" t="str">
        <f>VLOOKUP($A11,'年俸（VLOOKUP用）'!$A:$G,2,FALSE)</f>
        <v>巨人</v>
      </c>
      <c r="Q11">
        <f>VLOOKUP($A11,'年俸（VLOOKUP用）'!$A:$G,3,FALSE)</f>
        <v>25000</v>
      </c>
      <c r="R11" t="str">
        <f>VLOOKUP($A11,'年俸（VLOOKUP用）'!$A:$G,4,FALSE)</f>
        <v>内野手</v>
      </c>
      <c r="S11">
        <f>VLOOKUP($A11,'年俸（VLOOKUP用）'!$A:$G,5,FALSE)</f>
        <v>27</v>
      </c>
      <c r="T11">
        <f>VLOOKUP($A11,'年俸（VLOOKUP用）'!$A:$G,6,FALSE)</f>
        <v>186</v>
      </c>
      <c r="U11">
        <f>VLOOKUP($A11,'年俸（VLOOKUP用）'!$A:$G,7,FALSE)</f>
        <v>83</v>
      </c>
    </row>
    <row r="12" spans="1:25" x14ac:dyDescent="0.15">
      <c r="A12" t="s">
        <v>22</v>
      </c>
      <c r="B12" t="s">
        <v>70</v>
      </c>
      <c r="C12" t="s">
        <v>31</v>
      </c>
      <c r="D12">
        <v>0.251</v>
      </c>
      <c r="E12">
        <v>434</v>
      </c>
      <c r="F12">
        <v>109</v>
      </c>
      <c r="G12">
        <v>15</v>
      </c>
      <c r="H12">
        <v>52</v>
      </c>
      <c r="I12">
        <v>0.41499999999999998</v>
      </c>
      <c r="J12">
        <v>0.31</v>
      </c>
      <c r="K12">
        <v>0.72499999999999998</v>
      </c>
      <c r="L12">
        <v>53.88</v>
      </c>
      <c r="M12">
        <v>4.2</v>
      </c>
      <c r="N12">
        <v>54.04</v>
      </c>
      <c r="O12">
        <v>4.22</v>
      </c>
      <c r="P12" t="str">
        <f>VLOOKUP($A12,'年俸（VLOOKUP用）'!$A:$G,2,FALSE)</f>
        <v>巨人</v>
      </c>
      <c r="Q12">
        <f>VLOOKUP($A12,'年俸（VLOOKUP用）'!$A:$G,3,FALSE)</f>
        <v>17500</v>
      </c>
      <c r="R12" t="str">
        <f>VLOOKUP($A12,'年俸（VLOOKUP用）'!$A:$G,4,FALSE)</f>
        <v>外野手</v>
      </c>
      <c r="S12">
        <f>VLOOKUP($A12,'年俸（VLOOKUP用）'!$A:$G,5,FALSE)</f>
        <v>31</v>
      </c>
      <c r="T12">
        <f>VLOOKUP($A12,'年俸（VLOOKUP用）'!$A:$G,6,FALSE)</f>
        <v>180</v>
      </c>
      <c r="U12">
        <f>VLOOKUP($A12,'年俸（VLOOKUP用）'!$A:$G,7,FALSE)</f>
        <v>85</v>
      </c>
    </row>
    <row r="13" spans="1:25" x14ac:dyDescent="0.15">
      <c r="A13" t="s">
        <v>23</v>
      </c>
      <c r="B13" t="s">
        <v>70</v>
      </c>
      <c r="C13" t="s">
        <v>31</v>
      </c>
      <c r="D13">
        <v>0.27200000000000002</v>
      </c>
      <c r="E13">
        <v>382</v>
      </c>
      <c r="F13">
        <v>104</v>
      </c>
      <c r="G13">
        <v>6</v>
      </c>
      <c r="H13">
        <v>35</v>
      </c>
      <c r="I13">
        <v>0.374</v>
      </c>
      <c r="J13">
        <v>0.33800000000000002</v>
      </c>
      <c r="K13">
        <v>0.71199999999999997</v>
      </c>
      <c r="L13">
        <v>51.68</v>
      </c>
      <c r="M13">
        <v>4.75</v>
      </c>
      <c r="N13">
        <v>51.95</v>
      </c>
      <c r="O13">
        <v>4.7699999999999996</v>
      </c>
      <c r="P13" t="str">
        <f>VLOOKUP($A13,'年俸（VLOOKUP用）'!$A:$G,2,FALSE)</f>
        <v>巨人</v>
      </c>
      <c r="Q13">
        <f>VLOOKUP($A13,'年俸（VLOOKUP用）'!$A:$G,3,FALSE)</f>
        <v>7000</v>
      </c>
      <c r="R13" t="str">
        <f>VLOOKUP($A13,'年俸（VLOOKUP用）'!$A:$G,4,FALSE)</f>
        <v>外野手</v>
      </c>
      <c r="S13">
        <f>VLOOKUP($A13,'年俸（VLOOKUP用）'!$A:$G,5,FALSE)</f>
        <v>33</v>
      </c>
      <c r="T13">
        <f>VLOOKUP($A13,'年俸（VLOOKUP用）'!$A:$G,6,FALSE)</f>
        <v>178</v>
      </c>
      <c r="U13">
        <f>VLOOKUP($A13,'年俸（VLOOKUP用）'!$A:$G,7,FALSE)</f>
        <v>82</v>
      </c>
    </row>
    <row r="14" spans="1:25" x14ac:dyDescent="0.15">
      <c r="A14" t="s">
        <v>24</v>
      </c>
      <c r="B14" t="s">
        <v>70</v>
      </c>
      <c r="C14" t="s">
        <v>31</v>
      </c>
      <c r="D14">
        <v>0.24199999999999999</v>
      </c>
      <c r="E14">
        <v>343</v>
      </c>
      <c r="F14">
        <v>83</v>
      </c>
      <c r="G14">
        <v>15</v>
      </c>
      <c r="H14">
        <v>47</v>
      </c>
      <c r="I14">
        <v>0.41399999999999998</v>
      </c>
      <c r="J14">
        <v>0.37</v>
      </c>
      <c r="K14">
        <v>0.78400000000000003</v>
      </c>
      <c r="L14">
        <v>55.73</v>
      </c>
      <c r="M14">
        <v>5.51</v>
      </c>
      <c r="N14">
        <v>57.15</v>
      </c>
      <c r="O14">
        <v>5.65</v>
      </c>
      <c r="P14" t="str">
        <f>VLOOKUP($A14,'年俸（VLOOKUP用）'!$A:$G,2,FALSE)</f>
        <v>巨人</v>
      </c>
      <c r="Q14">
        <f>VLOOKUP($A14,'年俸（VLOOKUP用）'!$A:$G,3,FALSE)</f>
        <v>32600</v>
      </c>
      <c r="R14" t="str">
        <f>VLOOKUP($A14,'年俸（VLOOKUP用）'!$A:$G,4,FALSE)</f>
        <v>内野手</v>
      </c>
      <c r="S14">
        <f>VLOOKUP($A14,'年俸（VLOOKUP用）'!$A:$G,5,FALSE)</f>
        <v>37</v>
      </c>
      <c r="T14">
        <f>VLOOKUP($A14,'年俸（VLOOKUP用）'!$A:$G,6,FALSE)</f>
        <v>180</v>
      </c>
      <c r="U14">
        <f>VLOOKUP($A14,'年俸（VLOOKUP用）'!$A:$G,7,FALSE)</f>
        <v>97</v>
      </c>
    </row>
    <row r="15" spans="1:25" x14ac:dyDescent="0.15">
      <c r="A15" t="s">
        <v>25</v>
      </c>
      <c r="B15" t="s">
        <v>70</v>
      </c>
      <c r="C15" t="s">
        <v>31</v>
      </c>
      <c r="D15">
        <v>0.24399999999999999</v>
      </c>
      <c r="E15">
        <v>348</v>
      </c>
      <c r="F15">
        <v>85</v>
      </c>
      <c r="G15">
        <v>10</v>
      </c>
      <c r="H15">
        <v>36</v>
      </c>
      <c r="I15">
        <v>0.374</v>
      </c>
      <c r="J15">
        <v>0.29899999999999999</v>
      </c>
      <c r="K15">
        <v>0.67200000000000004</v>
      </c>
      <c r="L15">
        <v>40.19</v>
      </c>
      <c r="M15">
        <v>3.45</v>
      </c>
      <c r="N15">
        <v>40.270000000000003</v>
      </c>
      <c r="O15">
        <v>3.45</v>
      </c>
      <c r="P15" t="str">
        <f>VLOOKUP($A15,'年俸（VLOOKUP用）'!$A:$G,2,FALSE)</f>
        <v>巨人</v>
      </c>
      <c r="Q15">
        <f>VLOOKUP($A15,'年俸（VLOOKUP用）'!$A:$G,3,FALSE)</f>
        <v>8600</v>
      </c>
      <c r="R15" t="str">
        <f>VLOOKUP($A15,'年俸（VLOOKUP用）'!$A:$G,4,FALSE)</f>
        <v>内野手</v>
      </c>
      <c r="S15">
        <f>VLOOKUP($A15,'年俸（VLOOKUP用）'!$A:$G,5,FALSE)</f>
        <v>33</v>
      </c>
      <c r="T15">
        <f>VLOOKUP($A15,'年俸（VLOOKUP用）'!$A:$G,6,FALSE)</f>
        <v>176</v>
      </c>
      <c r="U15">
        <f>VLOOKUP($A15,'年俸（VLOOKUP用）'!$A:$G,7,FALSE)</f>
        <v>78</v>
      </c>
    </row>
    <row r="16" spans="1:25" x14ac:dyDescent="0.15">
      <c r="A16" t="s">
        <v>26</v>
      </c>
      <c r="B16" t="s">
        <v>70</v>
      </c>
      <c r="C16" t="s">
        <v>31</v>
      </c>
      <c r="D16">
        <v>0.23599999999999999</v>
      </c>
      <c r="E16">
        <v>330</v>
      </c>
      <c r="F16">
        <v>78</v>
      </c>
      <c r="G16">
        <v>12</v>
      </c>
      <c r="H16">
        <v>39</v>
      </c>
      <c r="I16">
        <v>0.373</v>
      </c>
      <c r="J16">
        <v>0.31</v>
      </c>
      <c r="K16">
        <v>0.68300000000000005</v>
      </c>
      <c r="L16">
        <v>36.22</v>
      </c>
      <c r="M16">
        <v>3.64</v>
      </c>
      <c r="N16">
        <v>37.36</v>
      </c>
      <c r="O16">
        <v>3.75</v>
      </c>
      <c r="P16" t="str">
        <f>VLOOKUP($A16,'年俸（VLOOKUP用）'!$A:$G,2,FALSE)</f>
        <v>巨人</v>
      </c>
      <c r="Q16">
        <f>VLOOKUP($A16,'年俸（VLOOKUP用）'!$A:$G,3,FALSE)</f>
        <v>30000</v>
      </c>
      <c r="R16" t="str">
        <f>VLOOKUP($A16,'年俸（VLOOKUP用）'!$A:$G,4,FALSE)</f>
        <v>内野手</v>
      </c>
      <c r="S16">
        <f>VLOOKUP($A16,'年俸（VLOOKUP用）'!$A:$G,5,FALSE)</f>
        <v>35</v>
      </c>
      <c r="T16">
        <f>VLOOKUP($A16,'年俸（VLOOKUP用）'!$A:$G,6,FALSE)</f>
        <v>177</v>
      </c>
      <c r="U16">
        <f>VLOOKUP($A16,'年俸（VLOOKUP用）'!$A:$G,7,FALSE)</f>
        <v>92</v>
      </c>
    </row>
    <row r="17" spans="1:21" x14ac:dyDescent="0.15">
      <c r="A17" t="s">
        <v>27</v>
      </c>
      <c r="B17" t="s">
        <v>70</v>
      </c>
      <c r="C17" t="s">
        <v>31</v>
      </c>
      <c r="D17">
        <v>0.30399999999999999</v>
      </c>
      <c r="E17">
        <v>339</v>
      </c>
      <c r="F17">
        <v>103</v>
      </c>
      <c r="G17">
        <v>0</v>
      </c>
      <c r="H17">
        <v>14</v>
      </c>
      <c r="I17">
        <v>0.34799999999999998</v>
      </c>
      <c r="J17">
        <v>0.34300000000000003</v>
      </c>
      <c r="K17">
        <v>0.69099999999999995</v>
      </c>
      <c r="L17">
        <v>43.18</v>
      </c>
      <c r="M17">
        <v>4.66</v>
      </c>
      <c r="N17">
        <v>42.3</v>
      </c>
      <c r="O17">
        <v>4.57</v>
      </c>
      <c r="P17" t="e">
        <f>VLOOKUP($A17,'年俸（VLOOKUP用）'!$A:$G,2,FALSE)</f>
        <v>#N/A</v>
      </c>
      <c r="Q17" t="e">
        <f>VLOOKUP($A17,'年俸（VLOOKUP用）'!$A:$G,3,FALSE)</f>
        <v>#N/A</v>
      </c>
      <c r="R17" t="e">
        <f>VLOOKUP($A17,'年俸（VLOOKUP用）'!$A:$G,4,FALSE)</f>
        <v>#N/A</v>
      </c>
      <c r="S17" t="e">
        <f>VLOOKUP($A17,'年俸（VLOOKUP用）'!$A:$G,5,FALSE)</f>
        <v>#N/A</v>
      </c>
      <c r="T17" t="e">
        <f>VLOOKUP($A17,'年俸（VLOOKUP用）'!$A:$G,6,FALSE)</f>
        <v>#N/A</v>
      </c>
      <c r="U17" t="e">
        <f>VLOOKUP($A17,'年俸（VLOOKUP用）'!$A:$G,7,FALSE)</f>
        <v>#N/A</v>
      </c>
    </row>
    <row r="18" spans="1:21" x14ac:dyDescent="0.15">
      <c r="A18" t="s">
        <v>28</v>
      </c>
      <c r="B18" t="s">
        <v>70</v>
      </c>
      <c r="C18" t="s">
        <v>31</v>
      </c>
      <c r="D18">
        <v>0.23400000000000001</v>
      </c>
      <c r="E18">
        <v>269</v>
      </c>
      <c r="F18">
        <v>63</v>
      </c>
      <c r="G18">
        <v>1</v>
      </c>
      <c r="H18">
        <v>19</v>
      </c>
      <c r="I18">
        <v>0.27900000000000003</v>
      </c>
      <c r="J18">
        <v>0.33100000000000002</v>
      </c>
      <c r="K18">
        <v>0.61</v>
      </c>
      <c r="L18">
        <v>27.67</v>
      </c>
      <c r="M18">
        <v>3.32</v>
      </c>
      <c r="N18">
        <v>28.43</v>
      </c>
      <c r="O18">
        <v>3.41</v>
      </c>
      <c r="P18" t="e">
        <f>VLOOKUP($A18,'年俸（VLOOKUP用）'!$A:$G,2,FALSE)</f>
        <v>#N/A</v>
      </c>
      <c r="Q18" t="e">
        <f>VLOOKUP($A18,'年俸（VLOOKUP用）'!$A:$G,3,FALSE)</f>
        <v>#N/A</v>
      </c>
      <c r="R18" t="e">
        <f>VLOOKUP($A18,'年俸（VLOOKUP用）'!$A:$G,4,FALSE)</f>
        <v>#N/A</v>
      </c>
      <c r="S18" t="e">
        <f>VLOOKUP($A18,'年俸（VLOOKUP用）'!$A:$G,5,FALSE)</f>
        <v>#N/A</v>
      </c>
      <c r="T18" t="e">
        <f>VLOOKUP($A18,'年俸（VLOOKUP用）'!$A:$G,6,FALSE)</f>
        <v>#N/A</v>
      </c>
      <c r="U18" t="e">
        <f>VLOOKUP($A18,'年俸（VLOOKUP用）'!$A:$G,7,FALSE)</f>
        <v>#N/A</v>
      </c>
    </row>
    <row r="19" spans="1:21" x14ac:dyDescent="0.15">
      <c r="A19" t="s">
        <v>29</v>
      </c>
      <c r="B19" t="s">
        <v>70</v>
      </c>
      <c r="C19" t="s">
        <v>31</v>
      </c>
      <c r="D19">
        <v>0.252</v>
      </c>
      <c r="E19">
        <v>234</v>
      </c>
      <c r="F19">
        <v>59</v>
      </c>
      <c r="G19">
        <v>7</v>
      </c>
      <c r="H19">
        <v>31</v>
      </c>
      <c r="I19">
        <v>0.40200000000000002</v>
      </c>
      <c r="J19">
        <v>0.32700000000000001</v>
      </c>
      <c r="K19">
        <v>0.72899999999999998</v>
      </c>
      <c r="L19">
        <v>30.46</v>
      </c>
      <c r="M19">
        <v>4.54</v>
      </c>
      <c r="N19">
        <v>29.87</v>
      </c>
      <c r="O19">
        <v>4.46</v>
      </c>
      <c r="P19" t="str">
        <f>VLOOKUP($A19,'年俸（VLOOKUP用）'!$A:$G,2,FALSE)</f>
        <v>巨人</v>
      </c>
      <c r="Q19">
        <f>VLOOKUP($A19,'年俸（VLOOKUP用）'!$A:$G,3,FALSE)</f>
        <v>5500</v>
      </c>
      <c r="R19" t="str">
        <f>VLOOKUP($A19,'年俸（VLOOKUP用）'!$A:$G,4,FALSE)</f>
        <v>外野手</v>
      </c>
      <c r="S19">
        <f>VLOOKUP($A19,'年俸（VLOOKUP用）'!$A:$G,5,FALSE)</f>
        <v>34</v>
      </c>
      <c r="T19">
        <f>VLOOKUP($A19,'年俸（VLOOKUP用）'!$A:$G,6,FALSE)</f>
        <v>185</v>
      </c>
      <c r="U19">
        <f>VLOOKUP($A19,'年俸（VLOOKUP用）'!$A:$G,7,FALSE)</f>
        <v>93</v>
      </c>
    </row>
    <row r="20" spans="1:21" x14ac:dyDescent="0.15">
      <c r="A20" t="s">
        <v>32</v>
      </c>
      <c r="B20" t="s">
        <v>70</v>
      </c>
      <c r="C20" t="s">
        <v>39</v>
      </c>
      <c r="D20">
        <v>0.28100000000000003</v>
      </c>
      <c r="E20">
        <v>551</v>
      </c>
      <c r="F20">
        <v>155</v>
      </c>
      <c r="G20">
        <v>6</v>
      </c>
      <c r="H20">
        <v>42</v>
      </c>
      <c r="I20">
        <v>0.36699999999999999</v>
      </c>
      <c r="J20">
        <v>0.38</v>
      </c>
      <c r="K20">
        <v>0.747</v>
      </c>
      <c r="L20">
        <v>83.33</v>
      </c>
      <c r="M20">
        <v>5.42</v>
      </c>
      <c r="N20">
        <v>82.01</v>
      </c>
      <c r="O20">
        <v>5.34</v>
      </c>
      <c r="P20" t="str">
        <f>VLOOKUP($A20,'年俸（VLOOKUP用）'!$A:$G,2,FALSE)</f>
        <v>阪神</v>
      </c>
      <c r="Q20">
        <f>VLOOKUP($A20,'年俸（VLOOKUP用）'!$A:$G,3,FALSE)</f>
        <v>40000</v>
      </c>
      <c r="R20" t="str">
        <f>VLOOKUP($A20,'年俸（VLOOKUP用）'!$A:$G,4,FALSE)</f>
        <v>内野手</v>
      </c>
      <c r="S20">
        <f>VLOOKUP($A20,'年俸（VLOOKUP用）'!$A:$G,5,FALSE)</f>
        <v>35</v>
      </c>
      <c r="T20">
        <f>VLOOKUP($A20,'年俸（VLOOKUP用）'!$A:$G,6,FALSE)</f>
        <v>180</v>
      </c>
      <c r="U20">
        <f>VLOOKUP($A20,'年俸（VLOOKUP用）'!$A:$G,7,FALSE)</f>
        <v>79</v>
      </c>
    </row>
    <row r="21" spans="1:21" x14ac:dyDescent="0.15">
      <c r="A21" t="s">
        <v>33</v>
      </c>
      <c r="B21" t="s">
        <v>70</v>
      </c>
      <c r="C21" t="s">
        <v>39</v>
      </c>
      <c r="D21">
        <v>0.27100000000000002</v>
      </c>
      <c r="E21">
        <v>520</v>
      </c>
      <c r="F21">
        <v>141</v>
      </c>
      <c r="G21">
        <v>17</v>
      </c>
      <c r="H21">
        <v>72</v>
      </c>
      <c r="I21">
        <v>0.42299999999999999</v>
      </c>
      <c r="J21">
        <v>0.36399999999999999</v>
      </c>
      <c r="K21">
        <v>0.78700000000000003</v>
      </c>
      <c r="L21">
        <v>79.92</v>
      </c>
      <c r="M21">
        <v>5.42</v>
      </c>
      <c r="N21">
        <v>79.13</v>
      </c>
      <c r="O21">
        <v>5.37</v>
      </c>
      <c r="P21" t="str">
        <f>VLOOKUP($A21,'年俸（VLOOKUP用）'!$A:$G,2,FALSE)</f>
        <v>阪神</v>
      </c>
      <c r="Q21">
        <f>VLOOKUP($A21,'年俸（VLOOKUP用）'!$A:$G,3,FALSE)</f>
        <v>20000</v>
      </c>
      <c r="R21" t="str">
        <f>VLOOKUP($A21,'年俸（VLOOKUP用）'!$A:$G,4,FALSE)</f>
        <v>内野手</v>
      </c>
      <c r="S21">
        <f>VLOOKUP($A21,'年俸（VLOOKUP用）'!$A:$G,5,FALSE)</f>
        <v>31</v>
      </c>
      <c r="T21">
        <f>VLOOKUP($A21,'年俸（VLOOKUP用）'!$A:$G,6,FALSE)</f>
        <v>188</v>
      </c>
      <c r="U21">
        <f>VLOOKUP($A21,'年俸（VLOOKUP用）'!$A:$G,7,FALSE)</f>
        <v>104</v>
      </c>
    </row>
    <row r="22" spans="1:21" x14ac:dyDescent="0.15">
      <c r="A22" t="s">
        <v>34</v>
      </c>
      <c r="B22" t="s">
        <v>70</v>
      </c>
      <c r="C22" t="s">
        <v>39</v>
      </c>
      <c r="D22">
        <v>0.27600000000000002</v>
      </c>
      <c r="E22">
        <v>544</v>
      </c>
      <c r="F22">
        <v>150</v>
      </c>
      <c r="G22">
        <v>9</v>
      </c>
      <c r="H22">
        <v>59</v>
      </c>
      <c r="I22">
        <v>0.375</v>
      </c>
      <c r="J22">
        <v>0.316</v>
      </c>
      <c r="K22">
        <v>0.69099999999999995</v>
      </c>
      <c r="L22">
        <v>59.13</v>
      </c>
      <c r="M22">
        <v>3.79</v>
      </c>
      <c r="N22">
        <v>58.64</v>
      </c>
      <c r="O22">
        <v>3.76</v>
      </c>
      <c r="P22" t="e">
        <f>VLOOKUP($A22,'年俸（VLOOKUP用）'!$A:$G,2,FALSE)</f>
        <v>#N/A</v>
      </c>
      <c r="Q22" t="e">
        <f>VLOOKUP($A22,'年俸（VLOOKUP用）'!$A:$G,3,FALSE)</f>
        <v>#N/A</v>
      </c>
      <c r="R22" t="e">
        <f>VLOOKUP($A22,'年俸（VLOOKUP用）'!$A:$G,4,FALSE)</f>
        <v>#N/A</v>
      </c>
      <c r="S22" t="e">
        <f>VLOOKUP($A22,'年俸（VLOOKUP用）'!$A:$G,5,FALSE)</f>
        <v>#N/A</v>
      </c>
      <c r="T22" t="e">
        <f>VLOOKUP($A22,'年俸（VLOOKUP用）'!$A:$G,6,FALSE)</f>
        <v>#N/A</v>
      </c>
      <c r="U22" t="e">
        <f>VLOOKUP($A22,'年俸（VLOOKUP用）'!$A:$G,7,FALSE)</f>
        <v>#N/A</v>
      </c>
    </row>
    <row r="23" spans="1:21" x14ac:dyDescent="0.15">
      <c r="A23" t="s">
        <v>35</v>
      </c>
      <c r="B23" t="s">
        <v>70</v>
      </c>
      <c r="C23" t="s">
        <v>39</v>
      </c>
      <c r="D23">
        <v>0.28100000000000003</v>
      </c>
      <c r="E23">
        <v>495</v>
      </c>
      <c r="F23">
        <v>139</v>
      </c>
      <c r="G23">
        <v>20</v>
      </c>
      <c r="H23">
        <v>76</v>
      </c>
      <c r="I23">
        <v>0.46300000000000002</v>
      </c>
      <c r="J23">
        <v>0.36099999999999999</v>
      </c>
      <c r="K23">
        <v>0.82399999999999995</v>
      </c>
      <c r="L23">
        <v>81.239999999999995</v>
      </c>
      <c r="M23">
        <v>5.76</v>
      </c>
      <c r="N23">
        <v>81.53</v>
      </c>
      <c r="O23">
        <v>5.78</v>
      </c>
      <c r="P23" t="str">
        <f>VLOOKUP($A23,'年俸（VLOOKUP用）'!$A:$G,2,FALSE)</f>
        <v>阪神</v>
      </c>
      <c r="Q23">
        <f>VLOOKUP($A23,'年俸（VLOOKUP用）'!$A:$G,3,FALSE)</f>
        <v>20000</v>
      </c>
      <c r="R23" t="str">
        <f>VLOOKUP($A23,'年俸（VLOOKUP用）'!$A:$G,4,FALSE)</f>
        <v>外野手</v>
      </c>
      <c r="S23">
        <f>VLOOKUP($A23,'年俸（VLOOKUP用）'!$A:$G,5,FALSE)</f>
        <v>39</v>
      </c>
      <c r="T23">
        <f>VLOOKUP($A23,'年俸（VLOOKUP用）'!$A:$G,6,FALSE)</f>
        <v>182</v>
      </c>
      <c r="U23">
        <f>VLOOKUP($A23,'年俸（VLOOKUP用）'!$A:$G,7,FALSE)</f>
        <v>92</v>
      </c>
    </row>
    <row r="24" spans="1:21" x14ac:dyDescent="0.15">
      <c r="A24" t="s">
        <v>36</v>
      </c>
      <c r="B24" t="s">
        <v>70</v>
      </c>
      <c r="C24" t="s">
        <v>39</v>
      </c>
      <c r="D24">
        <v>0.253</v>
      </c>
      <c r="E24">
        <v>375</v>
      </c>
      <c r="F24">
        <v>95</v>
      </c>
      <c r="G24">
        <v>4</v>
      </c>
      <c r="H24">
        <v>31</v>
      </c>
      <c r="I24">
        <v>0.33900000000000002</v>
      </c>
      <c r="J24">
        <v>0.33800000000000002</v>
      </c>
      <c r="K24">
        <v>0.67700000000000005</v>
      </c>
      <c r="L24">
        <v>47.76</v>
      </c>
      <c r="M24">
        <v>4.0199999999999996</v>
      </c>
      <c r="N24">
        <v>46.93</v>
      </c>
      <c r="O24">
        <v>3.95</v>
      </c>
      <c r="P24" t="e">
        <f>VLOOKUP($A24,'年俸（VLOOKUP用）'!$A:$G,2,FALSE)</f>
        <v>#N/A</v>
      </c>
      <c r="Q24" t="e">
        <f>VLOOKUP($A24,'年俸（VLOOKUP用）'!$A:$G,3,FALSE)</f>
        <v>#N/A</v>
      </c>
      <c r="R24" t="e">
        <f>VLOOKUP($A24,'年俸（VLOOKUP用）'!$A:$G,4,FALSE)</f>
        <v>#N/A</v>
      </c>
      <c r="S24" t="e">
        <f>VLOOKUP($A24,'年俸（VLOOKUP用）'!$A:$G,5,FALSE)</f>
        <v>#N/A</v>
      </c>
      <c r="T24" t="e">
        <f>VLOOKUP($A24,'年俸（VLOOKUP用）'!$A:$G,6,FALSE)</f>
        <v>#N/A</v>
      </c>
      <c r="U24" t="e">
        <f>VLOOKUP($A24,'年俸（VLOOKUP用）'!$A:$G,7,FALSE)</f>
        <v>#N/A</v>
      </c>
    </row>
    <row r="25" spans="1:21" x14ac:dyDescent="0.15">
      <c r="A25" t="s">
        <v>37</v>
      </c>
      <c r="B25" t="s">
        <v>70</v>
      </c>
      <c r="C25" t="s">
        <v>39</v>
      </c>
      <c r="D25">
        <v>0.28299999999999997</v>
      </c>
      <c r="E25">
        <v>269</v>
      </c>
      <c r="F25">
        <v>76</v>
      </c>
      <c r="G25">
        <v>1</v>
      </c>
      <c r="H25">
        <v>16</v>
      </c>
      <c r="I25">
        <v>0.32</v>
      </c>
      <c r="J25">
        <v>0.34499999999999997</v>
      </c>
      <c r="K25">
        <v>0.66400000000000003</v>
      </c>
      <c r="L25">
        <v>31.99</v>
      </c>
      <c r="M25">
        <v>4.2300000000000004</v>
      </c>
      <c r="N25">
        <v>31.51</v>
      </c>
      <c r="O25">
        <v>4.17</v>
      </c>
      <c r="P25" t="e">
        <f>VLOOKUP($A25,'年俸（VLOOKUP用）'!$A:$G,2,FALSE)</f>
        <v>#N/A</v>
      </c>
      <c r="Q25" t="e">
        <f>VLOOKUP($A25,'年俸（VLOOKUP用）'!$A:$G,3,FALSE)</f>
        <v>#N/A</v>
      </c>
      <c r="R25" t="e">
        <f>VLOOKUP($A25,'年俸（VLOOKUP用）'!$A:$G,4,FALSE)</f>
        <v>#N/A</v>
      </c>
      <c r="S25" t="e">
        <f>VLOOKUP($A25,'年俸（VLOOKUP用）'!$A:$G,5,FALSE)</f>
        <v>#N/A</v>
      </c>
      <c r="T25" t="e">
        <f>VLOOKUP($A25,'年俸（VLOOKUP用）'!$A:$G,6,FALSE)</f>
        <v>#N/A</v>
      </c>
      <c r="U25" t="e">
        <f>VLOOKUP($A25,'年俸（VLOOKUP用）'!$A:$G,7,FALSE)</f>
        <v>#N/A</v>
      </c>
    </row>
    <row r="26" spans="1:21" x14ac:dyDescent="0.15">
      <c r="A26" t="s">
        <v>38</v>
      </c>
      <c r="B26" t="s">
        <v>70</v>
      </c>
      <c r="C26" t="s">
        <v>39</v>
      </c>
      <c r="D26">
        <v>0.22500000000000001</v>
      </c>
      <c r="E26">
        <v>249</v>
      </c>
      <c r="F26">
        <v>56</v>
      </c>
      <c r="G26">
        <v>0</v>
      </c>
      <c r="H26">
        <v>12</v>
      </c>
      <c r="I26">
        <v>0.245</v>
      </c>
      <c r="J26">
        <v>0.27200000000000002</v>
      </c>
      <c r="K26">
        <v>0.51700000000000002</v>
      </c>
      <c r="L26">
        <v>15.57</v>
      </c>
      <c r="M26">
        <v>1.83</v>
      </c>
      <c r="N26">
        <v>15.75</v>
      </c>
      <c r="O26">
        <v>1.85</v>
      </c>
      <c r="P26" t="str">
        <f>VLOOKUP($A26,'年俸（VLOOKUP用）'!$A:$G,2,FALSE)</f>
        <v>阪神</v>
      </c>
      <c r="Q26">
        <f>VLOOKUP($A26,'年俸（VLOOKUP用）'!$A:$G,3,FALSE)</f>
        <v>5300</v>
      </c>
      <c r="R26" t="str">
        <f>VLOOKUP($A26,'年俸（VLOOKUP用）'!$A:$G,4,FALSE)</f>
        <v>外野手</v>
      </c>
      <c r="S26">
        <f>VLOOKUP($A26,'年俸（VLOOKUP用）'!$A:$G,5,FALSE)</f>
        <v>28</v>
      </c>
      <c r="T26">
        <f>VLOOKUP($A26,'年俸（VLOOKUP用）'!$A:$G,6,FALSE)</f>
        <v>177</v>
      </c>
      <c r="U26">
        <f>VLOOKUP($A26,'年俸（VLOOKUP用）'!$A:$G,7,FALSE)</f>
        <v>68</v>
      </c>
    </row>
    <row r="27" spans="1:21" x14ac:dyDescent="0.15">
      <c r="A27" t="s">
        <v>40</v>
      </c>
      <c r="B27" t="s">
        <v>70</v>
      </c>
      <c r="C27" t="s">
        <v>51</v>
      </c>
      <c r="D27">
        <v>0.254</v>
      </c>
      <c r="E27">
        <v>562</v>
      </c>
      <c r="F27">
        <v>143</v>
      </c>
      <c r="G27">
        <v>8</v>
      </c>
      <c r="H27">
        <v>32</v>
      </c>
      <c r="I27">
        <v>0.34300000000000003</v>
      </c>
      <c r="J27">
        <v>0.29199999999999998</v>
      </c>
      <c r="K27">
        <v>0.63600000000000001</v>
      </c>
      <c r="L27">
        <v>58.07</v>
      </c>
      <c r="M27">
        <v>3.23</v>
      </c>
      <c r="N27">
        <v>57.6</v>
      </c>
      <c r="O27">
        <v>3.2</v>
      </c>
      <c r="P27" t="str">
        <f>VLOOKUP($A27,'年俸（VLOOKUP用）'!$A:$G,2,FALSE)</f>
        <v>広島</v>
      </c>
      <c r="Q27">
        <f>VLOOKUP($A27,'年俸（VLOOKUP用）'!$A:$G,3,FALSE)</f>
        <v>8500</v>
      </c>
      <c r="R27" t="str">
        <f>VLOOKUP($A27,'年俸（VLOOKUP用）'!$A:$G,4,FALSE)</f>
        <v>内野手</v>
      </c>
      <c r="S27">
        <f>VLOOKUP($A27,'年俸（VLOOKUP用）'!$A:$G,5,FALSE)</f>
        <v>26</v>
      </c>
      <c r="T27">
        <f>VLOOKUP($A27,'年俸（VLOOKUP用）'!$A:$G,6,FALSE)</f>
        <v>171</v>
      </c>
      <c r="U27">
        <f>VLOOKUP($A27,'年俸（VLOOKUP用）'!$A:$G,7,FALSE)</f>
        <v>69</v>
      </c>
    </row>
    <row r="28" spans="1:21" x14ac:dyDescent="0.15">
      <c r="A28" t="s">
        <v>41</v>
      </c>
      <c r="B28" t="s">
        <v>70</v>
      </c>
      <c r="C28" t="s">
        <v>51</v>
      </c>
      <c r="D28">
        <v>0.249</v>
      </c>
      <c r="E28">
        <v>530</v>
      </c>
      <c r="F28">
        <v>132</v>
      </c>
      <c r="G28">
        <v>19</v>
      </c>
      <c r="H28">
        <v>63</v>
      </c>
      <c r="I28">
        <v>0.41299999999999998</v>
      </c>
      <c r="J28">
        <v>0.36099999999999999</v>
      </c>
      <c r="K28">
        <v>0.77400000000000002</v>
      </c>
      <c r="L28">
        <v>85.84</v>
      </c>
      <c r="M28">
        <v>5.56</v>
      </c>
      <c r="N28">
        <v>86.34</v>
      </c>
      <c r="O28">
        <v>5.59</v>
      </c>
      <c r="P28" t="str">
        <f>VLOOKUP($A28,'年俸（VLOOKUP用）'!$A:$G,2,FALSE)</f>
        <v>広島</v>
      </c>
      <c r="Q28">
        <f>VLOOKUP($A28,'年俸（VLOOKUP用）'!$A:$G,3,FALSE)</f>
        <v>8500</v>
      </c>
      <c r="R28" t="str">
        <f>VLOOKUP($A28,'年俸（VLOOKUP用）'!$A:$G,4,FALSE)</f>
        <v>外野手</v>
      </c>
      <c r="S28">
        <f>VLOOKUP($A28,'年俸（VLOOKUP用）'!$A:$G,5,FALSE)</f>
        <v>27</v>
      </c>
      <c r="T28">
        <f>VLOOKUP($A28,'年俸（VLOOKUP用）'!$A:$G,6,FALSE)</f>
        <v>177</v>
      </c>
      <c r="U28">
        <f>VLOOKUP($A28,'年俸（VLOOKUP用）'!$A:$G,7,FALSE)</f>
        <v>90</v>
      </c>
    </row>
    <row r="29" spans="1:21" x14ac:dyDescent="0.15">
      <c r="A29" t="s">
        <v>42</v>
      </c>
      <c r="B29" t="s">
        <v>70</v>
      </c>
      <c r="C29" t="s">
        <v>51</v>
      </c>
      <c r="D29">
        <v>0.27400000000000002</v>
      </c>
      <c r="E29">
        <v>543</v>
      </c>
      <c r="F29">
        <v>149</v>
      </c>
      <c r="G29">
        <v>8</v>
      </c>
      <c r="H29">
        <v>45</v>
      </c>
      <c r="I29">
        <v>0.41299999999999998</v>
      </c>
      <c r="J29">
        <v>0.32500000000000001</v>
      </c>
      <c r="K29">
        <v>0.73699999999999999</v>
      </c>
      <c r="L29">
        <v>70.8</v>
      </c>
      <c r="M29">
        <v>4.6100000000000003</v>
      </c>
      <c r="N29">
        <v>68.05</v>
      </c>
      <c r="O29">
        <v>4.43</v>
      </c>
      <c r="P29" t="e">
        <f>VLOOKUP($A29,'年俸（VLOOKUP用）'!$A:$G,2,FALSE)</f>
        <v>#N/A</v>
      </c>
      <c r="Q29" t="e">
        <f>VLOOKUP($A29,'年俸（VLOOKUP用）'!$A:$G,3,FALSE)</f>
        <v>#N/A</v>
      </c>
      <c r="R29" t="e">
        <f>VLOOKUP($A29,'年俸（VLOOKUP用）'!$A:$G,4,FALSE)</f>
        <v>#N/A</v>
      </c>
      <c r="S29" t="e">
        <f>VLOOKUP($A29,'年俸（VLOOKUP用）'!$A:$G,5,FALSE)</f>
        <v>#N/A</v>
      </c>
      <c r="T29" t="e">
        <f>VLOOKUP($A29,'年俸（VLOOKUP用）'!$A:$G,6,FALSE)</f>
        <v>#N/A</v>
      </c>
      <c r="U29" t="e">
        <f>VLOOKUP($A29,'年俸（VLOOKUP用）'!$A:$G,7,FALSE)</f>
        <v>#N/A</v>
      </c>
    </row>
    <row r="30" spans="1:21" x14ac:dyDescent="0.15">
      <c r="A30" t="s">
        <v>43</v>
      </c>
      <c r="B30" t="s">
        <v>70</v>
      </c>
      <c r="C30" t="s">
        <v>51</v>
      </c>
      <c r="D30">
        <v>0.27500000000000002</v>
      </c>
      <c r="E30">
        <v>426</v>
      </c>
      <c r="F30">
        <v>117</v>
      </c>
      <c r="G30">
        <v>7</v>
      </c>
      <c r="H30">
        <v>57</v>
      </c>
      <c r="I30">
        <v>0.38500000000000001</v>
      </c>
      <c r="J30">
        <v>0.34799999999999998</v>
      </c>
      <c r="K30">
        <v>0.73299999999999998</v>
      </c>
      <c r="L30">
        <v>56.65</v>
      </c>
      <c r="M30">
        <v>4.66</v>
      </c>
      <c r="N30">
        <v>55.99</v>
      </c>
      <c r="O30">
        <v>4.6100000000000003</v>
      </c>
      <c r="P30" t="str">
        <f>VLOOKUP($A30,'年俸（VLOOKUP用）'!$A:$G,2,FALSE)</f>
        <v>広島</v>
      </c>
      <c r="Q30">
        <f>VLOOKUP($A30,'年俸（VLOOKUP用）'!$A:$G,3,FALSE)</f>
        <v>6000</v>
      </c>
      <c r="R30" t="str">
        <f>VLOOKUP($A30,'年俸（VLOOKUP用）'!$A:$G,4,FALSE)</f>
        <v>内野手</v>
      </c>
      <c r="S30">
        <f>VLOOKUP($A30,'年俸（VLOOKUP用）'!$A:$G,5,FALSE)</f>
        <v>39</v>
      </c>
      <c r="T30">
        <f>VLOOKUP($A30,'年俸（VLOOKUP用）'!$A:$G,6,FALSE)</f>
        <v>189</v>
      </c>
      <c r="U30">
        <f>VLOOKUP($A30,'年俸（VLOOKUP用）'!$A:$G,7,FALSE)</f>
        <v>96</v>
      </c>
    </row>
    <row r="31" spans="1:21" x14ac:dyDescent="0.15">
      <c r="A31" t="s">
        <v>44</v>
      </c>
      <c r="B31" t="s">
        <v>70</v>
      </c>
      <c r="C31" t="s">
        <v>51</v>
      </c>
      <c r="D31">
        <v>0.23699999999999999</v>
      </c>
      <c r="E31">
        <v>283</v>
      </c>
      <c r="F31">
        <v>67</v>
      </c>
      <c r="G31">
        <v>6</v>
      </c>
      <c r="H31">
        <v>27</v>
      </c>
      <c r="I31">
        <v>0.36</v>
      </c>
      <c r="J31">
        <v>0.32300000000000001</v>
      </c>
      <c r="K31">
        <v>0.68300000000000005</v>
      </c>
      <c r="L31">
        <v>34</v>
      </c>
      <c r="M31">
        <v>3.89</v>
      </c>
      <c r="N31">
        <v>34.369999999999997</v>
      </c>
      <c r="O31">
        <v>3.93</v>
      </c>
      <c r="P31" t="str">
        <f>VLOOKUP($A31,'年俸（VLOOKUP用）'!$A:$G,2,FALSE)</f>
        <v>広島</v>
      </c>
      <c r="Q31">
        <f>VLOOKUP($A31,'年俸（VLOOKUP用）'!$A:$G,3,FALSE)</f>
        <v>9000</v>
      </c>
      <c r="R31" t="str">
        <f>VLOOKUP($A31,'年俸（VLOOKUP用）'!$A:$G,4,FALSE)</f>
        <v>内野手</v>
      </c>
      <c r="S31">
        <f>VLOOKUP($A31,'年俸（VLOOKUP用）'!$A:$G,5,FALSE)</f>
        <v>35</v>
      </c>
      <c r="T31">
        <f>VLOOKUP($A31,'年俸（VLOOKUP用）'!$A:$G,6,FALSE)</f>
        <v>173</v>
      </c>
      <c r="U31">
        <f>VLOOKUP($A31,'年俸（VLOOKUP用）'!$A:$G,7,FALSE)</f>
        <v>76</v>
      </c>
    </row>
    <row r="32" spans="1:21" x14ac:dyDescent="0.15">
      <c r="A32" t="s">
        <v>45</v>
      </c>
      <c r="B32" t="s">
        <v>70</v>
      </c>
      <c r="C32" t="s">
        <v>51</v>
      </c>
      <c r="D32">
        <v>0.22700000000000001</v>
      </c>
      <c r="E32">
        <v>264</v>
      </c>
      <c r="F32">
        <v>60</v>
      </c>
      <c r="G32">
        <v>19</v>
      </c>
      <c r="H32">
        <v>54</v>
      </c>
      <c r="I32">
        <v>0.46600000000000003</v>
      </c>
      <c r="J32">
        <v>0.307</v>
      </c>
      <c r="K32">
        <v>0.77300000000000002</v>
      </c>
      <c r="L32">
        <v>38.26</v>
      </c>
      <c r="M32">
        <v>4.8499999999999996</v>
      </c>
      <c r="N32">
        <v>40.880000000000003</v>
      </c>
      <c r="O32">
        <v>5.18</v>
      </c>
      <c r="P32" t="str">
        <f>VLOOKUP($A32,'年俸（VLOOKUP用）'!$A:$G,2,FALSE)</f>
        <v>広島</v>
      </c>
      <c r="Q32">
        <f>VLOOKUP($A32,'年俸（VLOOKUP用）'!$A:$G,3,FALSE)</f>
        <v>12500</v>
      </c>
      <c r="R32" t="str">
        <f>VLOOKUP($A32,'年俸（VLOOKUP用）'!$A:$G,4,FALSE)</f>
        <v>内野手</v>
      </c>
      <c r="S32">
        <f>VLOOKUP($A32,'年俸（VLOOKUP用）'!$A:$G,5,FALSE)</f>
        <v>36</v>
      </c>
      <c r="T32">
        <f>VLOOKUP($A32,'年俸（VLOOKUP用）'!$A:$G,6,FALSE)</f>
        <v>196</v>
      </c>
      <c r="U32">
        <f>VLOOKUP($A32,'年俸（VLOOKUP用）'!$A:$G,7,FALSE)</f>
        <v>122</v>
      </c>
    </row>
    <row r="33" spans="1:21" x14ac:dyDescent="0.15">
      <c r="A33" t="s">
        <v>46</v>
      </c>
      <c r="B33" t="s">
        <v>70</v>
      </c>
      <c r="C33" t="s">
        <v>51</v>
      </c>
      <c r="D33">
        <v>0.246</v>
      </c>
      <c r="E33">
        <v>252</v>
      </c>
      <c r="F33">
        <v>62</v>
      </c>
      <c r="G33">
        <v>6</v>
      </c>
      <c r="H33">
        <v>30</v>
      </c>
      <c r="I33">
        <v>0.36899999999999999</v>
      </c>
      <c r="J33">
        <v>0.33</v>
      </c>
      <c r="K33">
        <v>0.69899999999999995</v>
      </c>
      <c r="L33">
        <v>30.08</v>
      </c>
      <c r="M33">
        <v>3.96</v>
      </c>
      <c r="N33">
        <v>30.8</v>
      </c>
      <c r="O33">
        <v>4.0599999999999996</v>
      </c>
      <c r="P33" t="e">
        <f>VLOOKUP($A33,'年俸（VLOOKUP用）'!$A:$G,2,FALSE)</f>
        <v>#N/A</v>
      </c>
      <c r="Q33" t="e">
        <f>VLOOKUP($A33,'年俸（VLOOKUP用）'!$A:$G,3,FALSE)</f>
        <v>#N/A</v>
      </c>
      <c r="R33" t="e">
        <f>VLOOKUP($A33,'年俸（VLOOKUP用）'!$A:$G,4,FALSE)</f>
        <v>#N/A</v>
      </c>
      <c r="S33" t="e">
        <f>VLOOKUP($A33,'年俸（VLOOKUP用）'!$A:$G,5,FALSE)</f>
        <v>#N/A</v>
      </c>
      <c r="T33" t="e">
        <f>VLOOKUP($A33,'年俸（VLOOKUP用）'!$A:$G,6,FALSE)</f>
        <v>#N/A</v>
      </c>
      <c r="U33" t="e">
        <f>VLOOKUP($A33,'年俸（VLOOKUP用）'!$A:$G,7,FALSE)</f>
        <v>#N/A</v>
      </c>
    </row>
    <row r="34" spans="1:21" x14ac:dyDescent="0.15">
      <c r="A34" t="s">
        <v>47</v>
      </c>
      <c r="B34" t="s">
        <v>70</v>
      </c>
      <c r="C34" t="s">
        <v>51</v>
      </c>
      <c r="D34">
        <v>0.25</v>
      </c>
      <c r="E34">
        <v>232</v>
      </c>
      <c r="F34">
        <v>58</v>
      </c>
      <c r="G34">
        <v>10</v>
      </c>
      <c r="H34">
        <v>30</v>
      </c>
      <c r="I34">
        <v>0.435</v>
      </c>
      <c r="J34">
        <v>0.29799999999999999</v>
      </c>
      <c r="K34">
        <v>0.73399999999999999</v>
      </c>
      <c r="L34">
        <v>30.61</v>
      </c>
      <c r="M34">
        <v>4.7</v>
      </c>
      <c r="N34">
        <v>30.5</v>
      </c>
      <c r="O34">
        <v>4.68</v>
      </c>
      <c r="P34" t="e">
        <f>VLOOKUP($A34,'年俸（VLOOKUP用）'!$A:$G,2,FALSE)</f>
        <v>#N/A</v>
      </c>
      <c r="Q34" t="e">
        <f>VLOOKUP($A34,'年俸（VLOOKUP用）'!$A:$G,3,FALSE)</f>
        <v>#N/A</v>
      </c>
      <c r="R34" t="e">
        <f>VLOOKUP($A34,'年俸（VLOOKUP用）'!$A:$G,4,FALSE)</f>
        <v>#N/A</v>
      </c>
      <c r="S34" t="e">
        <f>VLOOKUP($A34,'年俸（VLOOKUP用）'!$A:$G,5,FALSE)</f>
        <v>#N/A</v>
      </c>
      <c r="T34" t="e">
        <f>VLOOKUP($A34,'年俸（VLOOKUP用）'!$A:$G,6,FALSE)</f>
        <v>#N/A</v>
      </c>
      <c r="U34" t="e">
        <f>VLOOKUP($A34,'年俸（VLOOKUP用）'!$A:$G,7,FALSE)</f>
        <v>#N/A</v>
      </c>
    </row>
    <row r="35" spans="1:21" x14ac:dyDescent="0.15">
      <c r="A35" t="s">
        <v>48</v>
      </c>
      <c r="B35" t="s">
        <v>70</v>
      </c>
      <c r="C35" t="s">
        <v>51</v>
      </c>
      <c r="D35">
        <v>0.27500000000000002</v>
      </c>
      <c r="E35">
        <v>211</v>
      </c>
      <c r="F35">
        <v>58</v>
      </c>
      <c r="G35">
        <v>5</v>
      </c>
      <c r="H35">
        <v>25</v>
      </c>
      <c r="I35">
        <v>0.40300000000000002</v>
      </c>
      <c r="J35">
        <v>0.32900000000000001</v>
      </c>
      <c r="K35">
        <v>0.73199999999999998</v>
      </c>
      <c r="L35">
        <v>27.1</v>
      </c>
      <c r="M35">
        <v>4.25</v>
      </c>
      <c r="N35">
        <v>27.44</v>
      </c>
      <c r="O35">
        <v>4.3099999999999996</v>
      </c>
      <c r="P35" t="e">
        <f>VLOOKUP($A35,'年俸（VLOOKUP用）'!$A:$G,2,FALSE)</f>
        <v>#N/A</v>
      </c>
      <c r="Q35" t="e">
        <f>VLOOKUP($A35,'年俸（VLOOKUP用）'!$A:$G,3,FALSE)</f>
        <v>#N/A</v>
      </c>
      <c r="R35" t="e">
        <f>VLOOKUP($A35,'年俸（VLOOKUP用）'!$A:$G,4,FALSE)</f>
        <v>#N/A</v>
      </c>
      <c r="S35" t="e">
        <f>VLOOKUP($A35,'年俸（VLOOKUP用）'!$A:$G,5,FALSE)</f>
        <v>#N/A</v>
      </c>
      <c r="T35" t="e">
        <f>VLOOKUP($A35,'年俸（VLOOKUP用）'!$A:$G,6,FALSE)</f>
        <v>#N/A</v>
      </c>
      <c r="U35" t="e">
        <f>VLOOKUP($A35,'年俸（VLOOKUP用）'!$A:$G,7,FALSE)</f>
        <v>#N/A</v>
      </c>
    </row>
    <row r="36" spans="1:21" x14ac:dyDescent="0.15">
      <c r="A36" t="s">
        <v>49</v>
      </c>
      <c r="B36" t="s">
        <v>70</v>
      </c>
      <c r="C36" t="s">
        <v>51</v>
      </c>
      <c r="D36">
        <v>0.24099999999999999</v>
      </c>
      <c r="E36">
        <v>216</v>
      </c>
      <c r="F36">
        <v>52</v>
      </c>
      <c r="G36">
        <v>2</v>
      </c>
      <c r="H36">
        <v>12</v>
      </c>
      <c r="I36">
        <v>0.29599999999999999</v>
      </c>
      <c r="J36">
        <v>0.28699999999999998</v>
      </c>
      <c r="K36">
        <v>0.58299999999999996</v>
      </c>
      <c r="L36">
        <v>15.73</v>
      </c>
      <c r="M36">
        <v>2.33</v>
      </c>
      <c r="N36">
        <v>15.48</v>
      </c>
      <c r="O36">
        <v>2.2999999999999998</v>
      </c>
      <c r="P36" t="str">
        <f>VLOOKUP($A36,'年俸（VLOOKUP用）'!$A:$G,2,FALSE)</f>
        <v>広島</v>
      </c>
      <c r="Q36">
        <f>VLOOKUP($A36,'年俸（VLOOKUP用）'!$A:$G,3,FALSE)</f>
        <v>10000</v>
      </c>
      <c r="R36" t="str">
        <f>VLOOKUP($A36,'年俸（VLOOKUP用）'!$A:$G,4,FALSE)</f>
        <v>捕手</v>
      </c>
      <c r="S36">
        <f>VLOOKUP($A36,'年俸（VLOOKUP用）'!$A:$G,5,FALSE)</f>
        <v>36</v>
      </c>
      <c r="T36">
        <f>VLOOKUP($A36,'年俸（VLOOKUP用）'!$A:$G,6,FALSE)</f>
        <v>177</v>
      </c>
      <c r="U36">
        <f>VLOOKUP($A36,'年俸（VLOOKUP用）'!$A:$G,7,FALSE)</f>
        <v>90</v>
      </c>
    </row>
    <row r="37" spans="1:21" x14ac:dyDescent="0.15">
      <c r="A37" t="s">
        <v>50</v>
      </c>
      <c r="B37" t="s">
        <v>70</v>
      </c>
      <c r="C37" t="s">
        <v>51</v>
      </c>
      <c r="D37">
        <v>0.27700000000000002</v>
      </c>
      <c r="E37">
        <v>202</v>
      </c>
      <c r="F37">
        <v>56</v>
      </c>
      <c r="G37">
        <v>7</v>
      </c>
      <c r="H37">
        <v>26</v>
      </c>
      <c r="I37">
        <v>0.44600000000000001</v>
      </c>
      <c r="J37">
        <v>0.34899999999999998</v>
      </c>
      <c r="K37">
        <v>0.79500000000000004</v>
      </c>
      <c r="L37">
        <v>30.15</v>
      </c>
      <c r="M37">
        <v>5.15</v>
      </c>
      <c r="N37">
        <v>30.23</v>
      </c>
      <c r="O37">
        <v>5.17</v>
      </c>
      <c r="P37" t="e">
        <f>VLOOKUP($A37,'年俸（VLOOKUP用）'!$A:$G,2,FALSE)</f>
        <v>#N/A</v>
      </c>
      <c r="Q37" t="e">
        <f>VLOOKUP($A37,'年俸（VLOOKUP用）'!$A:$G,3,FALSE)</f>
        <v>#N/A</v>
      </c>
      <c r="R37" t="e">
        <f>VLOOKUP($A37,'年俸（VLOOKUP用）'!$A:$G,4,FALSE)</f>
        <v>#N/A</v>
      </c>
      <c r="S37" t="e">
        <f>VLOOKUP($A37,'年俸（VLOOKUP用）'!$A:$G,5,FALSE)</f>
        <v>#N/A</v>
      </c>
      <c r="T37" t="e">
        <f>VLOOKUP($A37,'年俸（VLOOKUP用）'!$A:$G,6,FALSE)</f>
        <v>#N/A</v>
      </c>
      <c r="U37" t="e">
        <f>VLOOKUP($A37,'年俸（VLOOKUP用）'!$A:$G,7,FALSE)</f>
        <v>#N/A</v>
      </c>
    </row>
    <row r="38" spans="1:21" x14ac:dyDescent="0.15">
      <c r="A38" t="s">
        <v>52</v>
      </c>
      <c r="B38" t="s">
        <v>70</v>
      </c>
      <c r="C38" t="s">
        <v>61</v>
      </c>
      <c r="D38">
        <v>0.26</v>
      </c>
      <c r="E38">
        <v>565</v>
      </c>
      <c r="F38">
        <v>147</v>
      </c>
      <c r="G38">
        <v>6</v>
      </c>
      <c r="H38">
        <v>27</v>
      </c>
      <c r="I38">
        <v>0.34200000000000003</v>
      </c>
      <c r="J38">
        <v>0.313</v>
      </c>
      <c r="K38">
        <v>0.65500000000000003</v>
      </c>
      <c r="L38">
        <v>63.73</v>
      </c>
      <c r="M38">
        <v>3.89</v>
      </c>
      <c r="N38">
        <v>62.75</v>
      </c>
      <c r="O38">
        <v>3.83</v>
      </c>
      <c r="P38" t="str">
        <f>VLOOKUP($A38,'年俸（VLOOKUP用）'!$A:$G,2,FALSE)</f>
        <v>中日</v>
      </c>
      <c r="Q38">
        <f>VLOOKUP($A38,'年俸（VLOOKUP用）'!$A:$G,3,FALSE)</f>
        <v>9000</v>
      </c>
      <c r="R38" t="str">
        <f>VLOOKUP($A38,'年俸（VLOOKUP用）'!$A:$G,4,FALSE)</f>
        <v>外野手</v>
      </c>
      <c r="S38">
        <f>VLOOKUP($A38,'年俸（VLOOKUP用）'!$A:$G,5,FALSE)</f>
        <v>30</v>
      </c>
      <c r="T38">
        <f>VLOOKUP($A38,'年俸（VLOOKUP用）'!$A:$G,6,FALSE)</f>
        <v>176</v>
      </c>
      <c r="U38">
        <f>VLOOKUP($A38,'年俸（VLOOKUP用）'!$A:$G,7,FALSE)</f>
        <v>74</v>
      </c>
    </row>
    <row r="39" spans="1:21" x14ac:dyDescent="0.15">
      <c r="A39" t="s">
        <v>53</v>
      </c>
      <c r="B39" t="s">
        <v>70</v>
      </c>
      <c r="C39" t="s">
        <v>61</v>
      </c>
      <c r="D39">
        <v>0.29199999999999998</v>
      </c>
      <c r="E39">
        <v>496</v>
      </c>
      <c r="F39">
        <v>145</v>
      </c>
      <c r="G39">
        <v>8</v>
      </c>
      <c r="H39">
        <v>60</v>
      </c>
      <c r="I39">
        <v>0.39700000000000002</v>
      </c>
      <c r="J39">
        <v>0.36699999999999999</v>
      </c>
      <c r="K39">
        <v>0.76400000000000001</v>
      </c>
      <c r="L39">
        <v>75.66</v>
      </c>
      <c r="M39">
        <v>5.52</v>
      </c>
      <c r="N39">
        <v>74.36</v>
      </c>
      <c r="O39">
        <v>5.43</v>
      </c>
      <c r="P39" t="str">
        <f>VLOOKUP($A39,'年俸（VLOOKUP用）'!$A:$G,2,FALSE)</f>
        <v>広島</v>
      </c>
      <c r="Q39">
        <f>VLOOKUP($A39,'年俸（VLOOKUP用）'!$A:$G,3,FALSE)</f>
        <v>12000</v>
      </c>
      <c r="R39" t="str">
        <f>VLOOKUP($A39,'年俸（VLOOKUP用）'!$A:$G,4,FALSE)</f>
        <v>内野手</v>
      </c>
      <c r="S39">
        <f>VLOOKUP($A39,'年俸（VLOOKUP用）'!$A:$G,5,FALSE)</f>
        <v>36</v>
      </c>
      <c r="T39">
        <f>VLOOKUP($A39,'年俸（VLOOKUP用）'!$A:$G,6,FALSE)</f>
        <v>187</v>
      </c>
      <c r="U39">
        <f>VLOOKUP($A39,'年俸（VLOOKUP用）'!$A:$G,7,FALSE)</f>
        <v>99</v>
      </c>
    </row>
    <row r="40" spans="1:21" x14ac:dyDescent="0.15">
      <c r="A40" t="s">
        <v>54</v>
      </c>
      <c r="B40" t="s">
        <v>70</v>
      </c>
      <c r="C40" t="s">
        <v>61</v>
      </c>
      <c r="D40">
        <v>0.28299999999999997</v>
      </c>
      <c r="E40">
        <v>491</v>
      </c>
      <c r="F40">
        <v>139</v>
      </c>
      <c r="G40">
        <v>13</v>
      </c>
      <c r="H40">
        <v>53</v>
      </c>
      <c r="I40">
        <v>0.43</v>
      </c>
      <c r="J40">
        <v>0.36899999999999999</v>
      </c>
      <c r="K40">
        <v>0.79900000000000004</v>
      </c>
      <c r="L40">
        <v>80.010000000000005</v>
      </c>
      <c r="M40">
        <v>5.92</v>
      </c>
      <c r="N40">
        <v>77.53</v>
      </c>
      <c r="O40">
        <v>5.74</v>
      </c>
      <c r="P40" t="str">
        <f>VLOOKUP($A40,'年俸（VLOOKUP用）'!$A:$G,2,FALSE)</f>
        <v>中日</v>
      </c>
      <c r="Q40">
        <f>VLOOKUP($A40,'年俸（VLOOKUP用）'!$A:$G,3,FALSE)</f>
        <v>7000</v>
      </c>
      <c r="R40" t="str">
        <f>VLOOKUP($A40,'年俸（VLOOKUP用）'!$A:$G,4,FALSE)</f>
        <v>外野手</v>
      </c>
      <c r="S40">
        <f>VLOOKUP($A40,'年俸（VLOOKUP用）'!$A:$G,5,FALSE)</f>
        <v>28</v>
      </c>
      <c r="T40">
        <f>VLOOKUP($A40,'年俸（VLOOKUP用）'!$A:$G,6,FALSE)</f>
        <v>177</v>
      </c>
      <c r="U40">
        <f>VLOOKUP($A40,'年俸（VLOOKUP用）'!$A:$G,7,FALSE)</f>
        <v>88</v>
      </c>
    </row>
    <row r="41" spans="1:21" x14ac:dyDescent="0.15">
      <c r="A41" t="s">
        <v>55</v>
      </c>
      <c r="B41" t="s">
        <v>70</v>
      </c>
      <c r="C41" t="s">
        <v>61</v>
      </c>
      <c r="D41">
        <v>0.27100000000000002</v>
      </c>
      <c r="E41">
        <v>498</v>
      </c>
      <c r="F41">
        <v>135</v>
      </c>
      <c r="G41">
        <v>11</v>
      </c>
      <c r="H41">
        <v>58</v>
      </c>
      <c r="I41">
        <v>0.4</v>
      </c>
      <c r="J41">
        <v>0.317</v>
      </c>
      <c r="K41">
        <v>0.71599999999999997</v>
      </c>
      <c r="L41">
        <v>60.85</v>
      </c>
      <c r="M41">
        <v>4.18</v>
      </c>
      <c r="N41">
        <v>60.16</v>
      </c>
      <c r="O41">
        <v>4.13</v>
      </c>
      <c r="P41" t="str">
        <f>VLOOKUP($A41,'年俸（VLOOKUP用）'!$A:$G,2,FALSE)</f>
        <v>中日</v>
      </c>
      <c r="Q41">
        <f>VLOOKUP($A41,'年俸（VLOOKUP用）'!$A:$G,3,FALSE)</f>
        <v>4500</v>
      </c>
      <c r="R41" t="str">
        <f>VLOOKUP($A41,'年俸（VLOOKUP用）'!$A:$G,4,FALSE)</f>
        <v>内野手</v>
      </c>
      <c r="S41">
        <f>VLOOKUP($A41,'年俸（VLOOKUP用）'!$A:$G,5,FALSE)</f>
        <v>33</v>
      </c>
      <c r="T41">
        <f>VLOOKUP($A41,'年俸（VLOOKUP用）'!$A:$G,6,FALSE)</f>
        <v>178</v>
      </c>
      <c r="U41">
        <f>VLOOKUP($A41,'年俸（VLOOKUP用）'!$A:$G,7,FALSE)</f>
        <v>87</v>
      </c>
    </row>
    <row r="42" spans="1:21" x14ac:dyDescent="0.15">
      <c r="A42" t="s">
        <v>56</v>
      </c>
      <c r="B42" t="s">
        <v>70</v>
      </c>
      <c r="C42" t="s">
        <v>61</v>
      </c>
      <c r="D42">
        <v>0.26900000000000002</v>
      </c>
      <c r="E42">
        <v>331</v>
      </c>
      <c r="F42">
        <v>89</v>
      </c>
      <c r="G42">
        <v>0</v>
      </c>
      <c r="H42">
        <v>12</v>
      </c>
      <c r="I42">
        <v>0.29899999999999999</v>
      </c>
      <c r="J42">
        <v>0.30399999999999999</v>
      </c>
      <c r="K42">
        <v>0.60299999999999998</v>
      </c>
      <c r="L42">
        <v>30.23</v>
      </c>
      <c r="M42">
        <v>2.9</v>
      </c>
      <c r="N42">
        <v>29.95</v>
      </c>
      <c r="O42">
        <v>2.88</v>
      </c>
      <c r="P42" t="e">
        <f>VLOOKUP($A42,'年俸（VLOOKUP用）'!$A:$G,2,FALSE)</f>
        <v>#N/A</v>
      </c>
      <c r="Q42" t="e">
        <f>VLOOKUP($A42,'年俸（VLOOKUP用）'!$A:$G,3,FALSE)</f>
        <v>#N/A</v>
      </c>
      <c r="R42" t="e">
        <f>VLOOKUP($A42,'年俸（VLOOKUP用）'!$A:$G,4,FALSE)</f>
        <v>#N/A</v>
      </c>
      <c r="S42" t="e">
        <f>VLOOKUP($A42,'年俸（VLOOKUP用）'!$A:$G,5,FALSE)</f>
        <v>#N/A</v>
      </c>
      <c r="T42" t="e">
        <f>VLOOKUP($A42,'年俸（VLOOKUP用）'!$A:$G,6,FALSE)</f>
        <v>#N/A</v>
      </c>
      <c r="U42" t="e">
        <f>VLOOKUP($A42,'年俸（VLOOKUP用）'!$A:$G,7,FALSE)</f>
        <v>#N/A</v>
      </c>
    </row>
    <row r="43" spans="1:21" x14ac:dyDescent="0.15">
      <c r="A43" t="s">
        <v>57</v>
      </c>
      <c r="B43" t="s">
        <v>70</v>
      </c>
      <c r="C43" t="s">
        <v>61</v>
      </c>
      <c r="D43">
        <v>0.29499999999999998</v>
      </c>
      <c r="E43">
        <v>275</v>
      </c>
      <c r="F43">
        <v>81</v>
      </c>
      <c r="G43">
        <v>6</v>
      </c>
      <c r="H43">
        <v>45</v>
      </c>
      <c r="I43">
        <v>0.41499999999999998</v>
      </c>
      <c r="J43">
        <v>0.34899999999999998</v>
      </c>
      <c r="K43">
        <v>0.76300000000000001</v>
      </c>
      <c r="L43">
        <v>41.33</v>
      </c>
      <c r="M43">
        <v>5.24</v>
      </c>
      <c r="N43">
        <v>41.12</v>
      </c>
      <c r="O43">
        <v>5.21</v>
      </c>
      <c r="P43" t="e">
        <f>VLOOKUP($A43,'年俸（VLOOKUP用）'!$A:$G,2,FALSE)</f>
        <v>#N/A</v>
      </c>
      <c r="Q43" t="e">
        <f>VLOOKUP($A43,'年俸（VLOOKUP用）'!$A:$G,3,FALSE)</f>
        <v>#N/A</v>
      </c>
      <c r="R43" t="e">
        <f>VLOOKUP($A43,'年俸（VLOOKUP用）'!$A:$G,4,FALSE)</f>
        <v>#N/A</v>
      </c>
      <c r="S43" t="e">
        <f>VLOOKUP($A43,'年俸（VLOOKUP用）'!$A:$G,5,FALSE)</f>
        <v>#N/A</v>
      </c>
      <c r="T43" t="e">
        <f>VLOOKUP($A43,'年俸（VLOOKUP用）'!$A:$G,6,FALSE)</f>
        <v>#N/A</v>
      </c>
      <c r="U43" t="e">
        <f>VLOOKUP($A43,'年俸（VLOOKUP用）'!$A:$G,7,FALSE)</f>
        <v>#N/A</v>
      </c>
    </row>
    <row r="44" spans="1:21" x14ac:dyDescent="0.15">
      <c r="A44" t="s">
        <v>58</v>
      </c>
      <c r="B44" t="s">
        <v>70</v>
      </c>
      <c r="C44" t="s">
        <v>61</v>
      </c>
      <c r="D44">
        <v>0.26200000000000001</v>
      </c>
      <c r="E44">
        <v>206</v>
      </c>
      <c r="F44">
        <v>54</v>
      </c>
      <c r="G44">
        <v>0</v>
      </c>
      <c r="H44">
        <v>10</v>
      </c>
      <c r="I44">
        <v>0.30099999999999999</v>
      </c>
      <c r="J44">
        <v>0.378</v>
      </c>
      <c r="K44">
        <v>0.67800000000000005</v>
      </c>
      <c r="L44">
        <v>29.46</v>
      </c>
      <c r="M44">
        <v>5.03</v>
      </c>
      <c r="N44">
        <v>29.88</v>
      </c>
      <c r="O44">
        <v>5.1100000000000003</v>
      </c>
      <c r="P44" t="str">
        <f>VLOOKUP($A44,'年俸（VLOOKUP用）'!$A:$G,2,FALSE)</f>
        <v>中日</v>
      </c>
      <c r="Q44">
        <f>VLOOKUP($A44,'年俸（VLOOKUP用）'!$A:$G,3,FALSE)</f>
        <v>14000</v>
      </c>
      <c r="R44" t="str">
        <f>VLOOKUP($A44,'年俸（VLOOKUP用）'!$A:$G,4,FALSE)</f>
        <v>内野手</v>
      </c>
      <c r="S44">
        <f>VLOOKUP($A44,'年俸（VLOOKUP用）'!$A:$G,5,FALSE)</f>
        <v>37</v>
      </c>
      <c r="T44">
        <f>VLOOKUP($A44,'年俸（VLOOKUP用）'!$A:$G,6,FALSE)</f>
        <v>180</v>
      </c>
      <c r="U44">
        <f>VLOOKUP($A44,'年俸（VLOOKUP用）'!$A:$G,7,FALSE)</f>
        <v>85</v>
      </c>
    </row>
    <row r="45" spans="1:21" x14ac:dyDescent="0.15">
      <c r="A45" t="s">
        <v>59</v>
      </c>
      <c r="B45" t="s">
        <v>70</v>
      </c>
      <c r="C45" t="s">
        <v>61</v>
      </c>
      <c r="D45">
        <v>0.251</v>
      </c>
      <c r="E45">
        <v>211</v>
      </c>
      <c r="F45">
        <v>53</v>
      </c>
      <c r="G45">
        <v>0</v>
      </c>
      <c r="H45">
        <v>13</v>
      </c>
      <c r="I45">
        <v>0.29899999999999999</v>
      </c>
      <c r="J45">
        <v>0.315</v>
      </c>
      <c r="K45">
        <v>0.61299999999999999</v>
      </c>
      <c r="L45">
        <v>22.87</v>
      </c>
      <c r="M45">
        <v>3.7</v>
      </c>
      <c r="N45">
        <v>22.57</v>
      </c>
      <c r="O45">
        <v>3.65</v>
      </c>
      <c r="P45" t="str">
        <f>VLOOKUP($A45,'年俸（VLOOKUP用）'!$A:$G,2,FALSE)</f>
        <v>中日</v>
      </c>
      <c r="Q45">
        <f>VLOOKUP($A45,'年俸（VLOOKUP用）'!$A:$G,3,FALSE)</f>
        <v>8800</v>
      </c>
      <c r="R45" t="str">
        <f>VLOOKUP($A45,'年俸（VLOOKUP用）'!$A:$G,4,FALSE)</f>
        <v>内野手</v>
      </c>
      <c r="S45">
        <f>VLOOKUP($A45,'年俸（VLOOKUP用）'!$A:$G,5,FALSE)</f>
        <v>38</v>
      </c>
      <c r="T45">
        <f>VLOOKUP($A45,'年俸（VLOOKUP用）'!$A:$G,6,FALSE)</f>
        <v>180</v>
      </c>
      <c r="U45">
        <f>VLOOKUP($A45,'年俸（VLOOKUP用）'!$A:$G,7,FALSE)</f>
        <v>74</v>
      </c>
    </row>
    <row r="46" spans="1:21" x14ac:dyDescent="0.15">
      <c r="A46" t="s">
        <v>60</v>
      </c>
      <c r="B46" t="s">
        <v>70</v>
      </c>
      <c r="C46" t="s">
        <v>61</v>
      </c>
      <c r="D46">
        <v>0.29799999999999999</v>
      </c>
      <c r="E46">
        <v>218</v>
      </c>
      <c r="F46">
        <v>65</v>
      </c>
      <c r="G46">
        <v>5</v>
      </c>
      <c r="H46">
        <v>26</v>
      </c>
      <c r="I46">
        <v>0.40400000000000003</v>
      </c>
      <c r="J46">
        <v>0.34599999999999997</v>
      </c>
      <c r="K46">
        <v>0.75</v>
      </c>
      <c r="L46">
        <v>28.16</v>
      </c>
      <c r="M46">
        <v>4.6900000000000004</v>
      </c>
      <c r="N46">
        <v>27.16</v>
      </c>
      <c r="O46">
        <v>4.53</v>
      </c>
      <c r="P46" t="e">
        <f>VLOOKUP($A46,'年俸（VLOOKUP用）'!$A:$G,2,FALSE)</f>
        <v>#N/A</v>
      </c>
      <c r="Q46" t="e">
        <f>VLOOKUP($A46,'年俸（VLOOKUP用）'!$A:$G,3,FALSE)</f>
        <v>#N/A</v>
      </c>
      <c r="R46" t="e">
        <f>VLOOKUP($A46,'年俸（VLOOKUP用）'!$A:$G,4,FALSE)</f>
        <v>#N/A</v>
      </c>
      <c r="S46" t="e">
        <f>VLOOKUP($A46,'年俸（VLOOKUP用）'!$A:$G,5,FALSE)</f>
        <v>#N/A</v>
      </c>
      <c r="T46" t="e">
        <f>VLOOKUP($A46,'年俸（VLOOKUP用）'!$A:$G,6,FALSE)</f>
        <v>#N/A</v>
      </c>
      <c r="U46" t="e">
        <f>VLOOKUP($A46,'年俸（VLOOKUP用）'!$A:$G,7,FALSE)</f>
        <v>#N/A</v>
      </c>
    </row>
    <row r="47" spans="1:21" x14ac:dyDescent="0.15">
      <c r="A47" t="s">
        <v>62</v>
      </c>
      <c r="B47" t="s">
        <v>70</v>
      </c>
      <c r="C47" t="s">
        <v>69</v>
      </c>
      <c r="D47">
        <v>0.27500000000000002</v>
      </c>
      <c r="E47">
        <v>520</v>
      </c>
      <c r="F47">
        <v>143</v>
      </c>
      <c r="G47">
        <v>13</v>
      </c>
      <c r="H47">
        <v>66</v>
      </c>
      <c r="I47">
        <v>0.42499999999999999</v>
      </c>
      <c r="J47">
        <v>0.34200000000000003</v>
      </c>
      <c r="K47">
        <v>0.76700000000000002</v>
      </c>
      <c r="L47">
        <v>77.849999999999994</v>
      </c>
      <c r="M47">
        <v>5.28</v>
      </c>
      <c r="N47">
        <v>76.09</v>
      </c>
      <c r="O47">
        <v>5.16</v>
      </c>
      <c r="P47" t="str">
        <f>VLOOKUP($A47,'年俸（VLOOKUP用）'!$A:$G,2,FALSE)</f>
        <v>DeNA</v>
      </c>
      <c r="Q47">
        <f>VLOOKUP($A47,'年俸（VLOOKUP用）'!$A:$G,3,FALSE)</f>
        <v>8300</v>
      </c>
      <c r="R47" t="str">
        <f>VLOOKUP($A47,'年俸（VLOOKUP用）'!$A:$G,4,FALSE)</f>
        <v>外野手</v>
      </c>
      <c r="S47">
        <f>VLOOKUP($A47,'年俸（VLOOKUP用）'!$A:$G,5,FALSE)</f>
        <v>27</v>
      </c>
      <c r="T47">
        <f>VLOOKUP($A47,'年俸（VLOOKUP用）'!$A:$G,6,FALSE)</f>
        <v>180</v>
      </c>
      <c r="U47">
        <f>VLOOKUP($A47,'年俸（VLOOKUP用）'!$A:$G,7,FALSE)</f>
        <v>85</v>
      </c>
    </row>
    <row r="48" spans="1:21" x14ac:dyDescent="0.15">
      <c r="A48" t="s">
        <v>63</v>
      </c>
      <c r="B48" t="s">
        <v>70</v>
      </c>
      <c r="C48" t="s">
        <v>69</v>
      </c>
      <c r="D48">
        <v>0.317</v>
      </c>
      <c r="E48">
        <v>496</v>
      </c>
      <c r="F48">
        <v>157</v>
      </c>
      <c r="G48">
        <v>24</v>
      </c>
      <c r="H48">
        <v>93</v>
      </c>
      <c r="I48">
        <v>0.52200000000000002</v>
      </c>
      <c r="J48">
        <v>0.4</v>
      </c>
      <c r="K48">
        <v>0.92200000000000004</v>
      </c>
      <c r="L48">
        <v>102.58</v>
      </c>
      <c r="M48">
        <v>8</v>
      </c>
      <c r="N48">
        <v>99.16</v>
      </c>
      <c r="O48">
        <v>7.74</v>
      </c>
      <c r="P48" t="str">
        <f>VLOOKUP($A48,'年俸（VLOOKUP用）'!$A:$G,2,FALSE)</f>
        <v>DeNA</v>
      </c>
      <c r="Q48">
        <f>VLOOKUP($A48,'年俸（VLOOKUP用）'!$A:$G,3,FALSE)</f>
        <v>10000</v>
      </c>
      <c r="R48" t="str">
        <f>VLOOKUP($A48,'年俸（VLOOKUP用）'!$A:$G,4,FALSE)</f>
        <v>外野手</v>
      </c>
      <c r="S48">
        <f>VLOOKUP($A48,'年俸（VLOOKUP用）'!$A:$G,5,FALSE)</f>
        <v>24</v>
      </c>
      <c r="T48">
        <f>VLOOKUP($A48,'年俸（VLOOKUP用）'!$A:$G,6,FALSE)</f>
        <v>185</v>
      </c>
      <c r="U48">
        <f>VLOOKUP($A48,'年俸（VLOOKUP用）'!$A:$G,7,FALSE)</f>
        <v>97</v>
      </c>
    </row>
    <row r="49" spans="1:21" x14ac:dyDescent="0.15">
      <c r="A49" t="s">
        <v>64</v>
      </c>
      <c r="B49" t="s">
        <v>70</v>
      </c>
      <c r="C49" t="s">
        <v>69</v>
      </c>
      <c r="D49">
        <v>0.29099999999999998</v>
      </c>
      <c r="E49">
        <v>516</v>
      </c>
      <c r="F49">
        <v>150</v>
      </c>
      <c r="G49">
        <v>25</v>
      </c>
      <c r="H49">
        <v>73</v>
      </c>
      <c r="I49">
        <v>0.496</v>
      </c>
      <c r="J49">
        <v>0.34699999999999998</v>
      </c>
      <c r="K49">
        <v>0.84299999999999997</v>
      </c>
      <c r="L49">
        <v>84.76</v>
      </c>
      <c r="M49">
        <v>5.96</v>
      </c>
      <c r="N49">
        <v>82.98</v>
      </c>
      <c r="O49">
        <v>5.83</v>
      </c>
      <c r="P49" t="str">
        <f>VLOOKUP($A49,'年俸（VLOOKUP用）'!$A:$G,2,FALSE)</f>
        <v>DeNA</v>
      </c>
      <c r="Q49">
        <f>VLOOKUP($A49,'年俸（VLOOKUP用）'!$A:$G,3,FALSE)</f>
        <v>15000</v>
      </c>
      <c r="R49" t="str">
        <f>VLOOKUP($A49,'年俸（VLOOKUP用）'!$A:$G,4,FALSE)</f>
        <v>内野手</v>
      </c>
      <c r="S49">
        <f>VLOOKUP($A49,'年俸（VLOOKUP用）'!$A:$G,5,FALSE)</f>
        <v>32</v>
      </c>
      <c r="T49">
        <f>VLOOKUP($A49,'年俸（VLOOKUP用）'!$A:$G,6,FALSE)</f>
        <v>183</v>
      </c>
      <c r="U49">
        <f>VLOOKUP($A49,'年俸（VLOOKUP用）'!$A:$G,7,FALSE)</f>
        <v>103</v>
      </c>
    </row>
    <row r="50" spans="1:21" x14ac:dyDescent="0.15">
      <c r="A50" t="s">
        <v>65</v>
      </c>
      <c r="B50" t="s">
        <v>70</v>
      </c>
      <c r="C50" t="s">
        <v>69</v>
      </c>
      <c r="D50">
        <v>0.25800000000000001</v>
      </c>
      <c r="E50">
        <v>465</v>
      </c>
      <c r="F50">
        <v>120</v>
      </c>
      <c r="G50">
        <v>13</v>
      </c>
      <c r="H50">
        <v>56</v>
      </c>
      <c r="I50">
        <v>0.39100000000000001</v>
      </c>
      <c r="J50">
        <v>0.33300000000000002</v>
      </c>
      <c r="K50">
        <v>0.72499999999999998</v>
      </c>
      <c r="L50">
        <v>61.19</v>
      </c>
      <c r="M50">
        <v>4.5599999999999996</v>
      </c>
      <c r="N50">
        <v>61.66</v>
      </c>
      <c r="O50">
        <v>4.5999999999999996</v>
      </c>
      <c r="P50" t="e">
        <f>VLOOKUP($A50,'年俸（VLOOKUP用）'!$A:$G,2,FALSE)</f>
        <v>#N/A</v>
      </c>
      <c r="Q50" t="e">
        <f>VLOOKUP($A50,'年俸（VLOOKUP用）'!$A:$G,3,FALSE)</f>
        <v>#N/A</v>
      </c>
      <c r="R50" t="e">
        <f>VLOOKUP($A50,'年俸（VLOOKUP用）'!$A:$G,4,FALSE)</f>
        <v>#N/A</v>
      </c>
      <c r="S50" t="e">
        <f>VLOOKUP($A50,'年俸（VLOOKUP用）'!$A:$G,5,FALSE)</f>
        <v>#N/A</v>
      </c>
      <c r="T50" t="e">
        <f>VLOOKUP($A50,'年俸（VLOOKUP用）'!$A:$G,6,FALSE)</f>
        <v>#N/A</v>
      </c>
      <c r="U50" t="e">
        <f>VLOOKUP($A50,'年俸（VLOOKUP用）'!$A:$G,7,FALSE)</f>
        <v>#N/A</v>
      </c>
    </row>
    <row r="51" spans="1:21" x14ac:dyDescent="0.15">
      <c r="A51" t="s">
        <v>66</v>
      </c>
      <c r="B51" t="s">
        <v>70</v>
      </c>
      <c r="C51" t="s">
        <v>69</v>
      </c>
      <c r="D51">
        <v>0.25900000000000001</v>
      </c>
      <c r="E51">
        <v>343</v>
      </c>
      <c r="F51">
        <v>89</v>
      </c>
      <c r="G51">
        <v>1</v>
      </c>
      <c r="H51">
        <v>18</v>
      </c>
      <c r="I51">
        <v>0.29699999999999999</v>
      </c>
      <c r="J51">
        <v>0.30599999999999999</v>
      </c>
      <c r="K51">
        <v>0.60299999999999998</v>
      </c>
      <c r="L51">
        <v>32.22</v>
      </c>
      <c r="M51">
        <v>3.25</v>
      </c>
      <c r="N51">
        <v>31.69</v>
      </c>
      <c r="O51">
        <v>3.19</v>
      </c>
      <c r="P51" t="str">
        <f>VLOOKUP($A51,'年俸（VLOOKUP用）'!$A:$G,2,FALSE)</f>
        <v>DeNA</v>
      </c>
      <c r="Q51">
        <f>VLOOKUP($A51,'年俸（VLOOKUP用）'!$A:$G,3,FALSE)</f>
        <v>7000</v>
      </c>
      <c r="R51" t="str">
        <f>VLOOKUP($A51,'年俸（VLOOKUP用）'!$A:$G,4,FALSE)</f>
        <v>内野手</v>
      </c>
      <c r="S51">
        <f>VLOOKUP($A51,'年俸（VLOOKUP用）'!$A:$G,5,FALSE)</f>
        <v>30</v>
      </c>
      <c r="T51">
        <f>VLOOKUP($A51,'年俸（VLOOKUP用）'!$A:$G,6,FALSE)</f>
        <v>183</v>
      </c>
      <c r="U51">
        <f>VLOOKUP($A51,'年俸（VLOOKUP用）'!$A:$G,7,FALSE)</f>
        <v>78</v>
      </c>
    </row>
    <row r="52" spans="1:21" x14ac:dyDescent="0.15">
      <c r="A52" t="s">
        <v>67</v>
      </c>
      <c r="B52" t="s">
        <v>70</v>
      </c>
      <c r="C52" t="s">
        <v>69</v>
      </c>
      <c r="D52">
        <v>0.20799999999999999</v>
      </c>
      <c r="E52">
        <v>245</v>
      </c>
      <c r="F52">
        <v>51</v>
      </c>
      <c r="G52">
        <v>2</v>
      </c>
      <c r="H52">
        <v>20</v>
      </c>
      <c r="I52">
        <v>0.249</v>
      </c>
      <c r="J52">
        <v>0.24399999999999999</v>
      </c>
      <c r="K52">
        <v>0.49299999999999999</v>
      </c>
      <c r="L52">
        <v>11.12</v>
      </c>
      <c r="M52">
        <v>1.43</v>
      </c>
      <c r="N52">
        <v>12.09</v>
      </c>
      <c r="O52">
        <v>1.55</v>
      </c>
      <c r="P52" t="e">
        <f>VLOOKUP($A52,'年俸（VLOOKUP用）'!$A:$G,2,FALSE)</f>
        <v>#N/A</v>
      </c>
      <c r="Q52" t="e">
        <f>VLOOKUP($A52,'年俸（VLOOKUP用）'!$A:$G,3,FALSE)</f>
        <v>#N/A</v>
      </c>
      <c r="R52" t="e">
        <f>VLOOKUP($A52,'年俸（VLOOKUP用）'!$A:$G,4,FALSE)</f>
        <v>#N/A</v>
      </c>
      <c r="S52" t="e">
        <f>VLOOKUP($A52,'年俸（VLOOKUP用）'!$A:$G,5,FALSE)</f>
        <v>#N/A</v>
      </c>
      <c r="T52" t="e">
        <f>VLOOKUP($A52,'年俸（VLOOKUP用）'!$A:$G,6,FALSE)</f>
        <v>#N/A</v>
      </c>
      <c r="U52" t="e">
        <f>VLOOKUP($A52,'年俸（VLOOKUP用）'!$A:$G,7,FALSE)</f>
        <v>#N/A</v>
      </c>
    </row>
    <row r="53" spans="1:21" x14ac:dyDescent="0.15">
      <c r="A53" t="s">
        <v>68</v>
      </c>
      <c r="B53" t="s">
        <v>70</v>
      </c>
      <c r="C53" t="s">
        <v>69</v>
      </c>
      <c r="D53">
        <v>0.22500000000000001</v>
      </c>
      <c r="E53">
        <v>204</v>
      </c>
      <c r="F53">
        <v>46</v>
      </c>
      <c r="G53">
        <v>6</v>
      </c>
      <c r="H53">
        <v>9</v>
      </c>
      <c r="I53">
        <v>0.36799999999999999</v>
      </c>
      <c r="J53">
        <v>0.26900000000000002</v>
      </c>
      <c r="K53">
        <v>0.63600000000000001</v>
      </c>
      <c r="L53">
        <v>20.010000000000002</v>
      </c>
      <c r="M53">
        <v>2.92</v>
      </c>
      <c r="N53">
        <v>20.25</v>
      </c>
      <c r="O53">
        <v>2.96</v>
      </c>
      <c r="P53" t="e">
        <f>VLOOKUP($A53,'年俸（VLOOKUP用）'!$A:$G,2,FALSE)</f>
        <v>#N/A</v>
      </c>
      <c r="Q53" t="e">
        <f>VLOOKUP($A53,'年俸（VLOOKUP用）'!$A:$G,3,FALSE)</f>
        <v>#N/A</v>
      </c>
      <c r="R53" t="e">
        <f>VLOOKUP($A53,'年俸（VLOOKUP用）'!$A:$G,4,FALSE)</f>
        <v>#N/A</v>
      </c>
      <c r="S53" t="e">
        <f>VLOOKUP($A53,'年俸（VLOOKUP用）'!$A:$G,5,FALSE)</f>
        <v>#N/A</v>
      </c>
      <c r="T53" t="e">
        <f>VLOOKUP($A53,'年俸（VLOOKUP用）'!$A:$G,6,FALSE)</f>
        <v>#N/A</v>
      </c>
      <c r="U53" t="e">
        <f>VLOOKUP($A53,'年俸（VLOOKUP用）'!$A:$G,7,FALSE)</f>
        <v>#N/A</v>
      </c>
    </row>
    <row r="54" spans="1:21" x14ac:dyDescent="0.15">
      <c r="A54" t="s">
        <v>71</v>
      </c>
      <c r="B54" t="s">
        <v>78</v>
      </c>
      <c r="C54" t="s">
        <v>79</v>
      </c>
      <c r="D54">
        <v>0.36299999999999999</v>
      </c>
      <c r="E54">
        <v>502</v>
      </c>
      <c r="F54">
        <v>182</v>
      </c>
      <c r="G54">
        <v>34</v>
      </c>
      <c r="H54">
        <v>99</v>
      </c>
      <c r="I54">
        <v>0.63100000000000001</v>
      </c>
      <c r="J54">
        <v>0.46899999999999997</v>
      </c>
      <c r="K54">
        <v>1.101</v>
      </c>
      <c r="L54">
        <v>142.63</v>
      </c>
      <c r="M54">
        <v>11.39</v>
      </c>
      <c r="N54">
        <v>135.27000000000001</v>
      </c>
      <c r="O54">
        <v>10.81</v>
      </c>
      <c r="P54" t="str">
        <f>VLOOKUP($A54,'年俸（VLOOKUP用）'!$A:$G,2,FALSE)</f>
        <v>ソフトバンク</v>
      </c>
      <c r="Q54">
        <f>VLOOKUP($A54,'年俸（VLOOKUP用）'!$A:$G,3,FALSE)</f>
        <v>27000</v>
      </c>
      <c r="R54" t="str">
        <f>VLOOKUP($A54,'年俸（VLOOKUP用）'!$A:$G,4,FALSE)</f>
        <v>外野手</v>
      </c>
      <c r="S54">
        <f>VLOOKUP($A54,'年俸（VLOOKUP用）'!$A:$G,5,FALSE)</f>
        <v>27</v>
      </c>
      <c r="T54">
        <f>VLOOKUP($A54,'年俸（VLOOKUP用）'!$A:$G,6,FALSE)</f>
        <v>188</v>
      </c>
      <c r="U54">
        <f>VLOOKUP($A54,'年俸（VLOOKUP用）'!$A:$G,7,FALSE)</f>
        <v>93</v>
      </c>
    </row>
    <row r="55" spans="1:21" x14ac:dyDescent="0.15">
      <c r="A55" t="s">
        <v>72</v>
      </c>
      <c r="B55" t="s">
        <v>78</v>
      </c>
      <c r="C55" t="s">
        <v>79</v>
      </c>
      <c r="D55">
        <v>0.28699999999999998</v>
      </c>
      <c r="E55">
        <v>533</v>
      </c>
      <c r="F55">
        <v>153</v>
      </c>
      <c r="G55">
        <v>35</v>
      </c>
      <c r="H55">
        <v>94</v>
      </c>
      <c r="I55">
        <v>0.53300000000000003</v>
      </c>
      <c r="J55">
        <v>0.35699999999999998</v>
      </c>
      <c r="K55">
        <v>0.88900000000000001</v>
      </c>
      <c r="L55">
        <v>94.4</v>
      </c>
      <c r="M55">
        <v>6.14</v>
      </c>
      <c r="N55">
        <v>95.76</v>
      </c>
      <c r="O55">
        <v>6.23</v>
      </c>
      <c r="P55" t="str">
        <f>VLOOKUP($A55,'年俸（VLOOKUP用）'!$A:$G,2,FALSE)</f>
        <v>ソフトバンク</v>
      </c>
      <c r="Q55">
        <f>VLOOKUP($A55,'年俸（VLOOKUP用）'!$A:$G,3,FALSE)</f>
        <v>22000</v>
      </c>
      <c r="R55" t="str">
        <f>VLOOKUP($A55,'年俸（VLOOKUP用）'!$A:$G,4,FALSE)</f>
        <v>内野手</v>
      </c>
      <c r="S55">
        <f>VLOOKUP($A55,'年俸（VLOOKUP用）'!$A:$G,5,FALSE)</f>
        <v>33</v>
      </c>
      <c r="T55">
        <f>VLOOKUP($A55,'年俸（VLOOKUP用）'!$A:$G,6,FALSE)</f>
        <v>181</v>
      </c>
      <c r="U55">
        <f>VLOOKUP($A55,'年俸（VLOOKUP用）'!$A:$G,7,FALSE)</f>
        <v>88</v>
      </c>
    </row>
    <row r="56" spans="1:21" x14ac:dyDescent="0.15">
      <c r="A56" t="s">
        <v>73</v>
      </c>
      <c r="B56" t="s">
        <v>78</v>
      </c>
      <c r="C56" t="s">
        <v>79</v>
      </c>
      <c r="D56">
        <v>0.3</v>
      </c>
      <c r="E56">
        <v>506</v>
      </c>
      <c r="F56">
        <v>152</v>
      </c>
      <c r="G56">
        <v>1</v>
      </c>
      <c r="H56">
        <v>39</v>
      </c>
      <c r="I56">
        <v>0.35</v>
      </c>
      <c r="J56">
        <v>0.38600000000000001</v>
      </c>
      <c r="K56">
        <v>0.73499999999999999</v>
      </c>
      <c r="L56">
        <v>74.94</v>
      </c>
      <c r="M56">
        <v>5.37</v>
      </c>
      <c r="N56">
        <v>72.88</v>
      </c>
      <c r="O56">
        <v>5.22</v>
      </c>
      <c r="P56" t="str">
        <f>VLOOKUP($A56,'年俸（VLOOKUP用）'!$A:$G,2,FALSE)</f>
        <v>ソフトバンク</v>
      </c>
      <c r="Q56">
        <f>VLOOKUP($A56,'年俸（VLOOKUP用）'!$A:$G,3,FALSE)</f>
        <v>12000</v>
      </c>
      <c r="R56" t="str">
        <f>VLOOKUP($A56,'年俸（VLOOKUP用）'!$A:$G,4,FALSE)</f>
        <v>外野手</v>
      </c>
      <c r="S56">
        <f>VLOOKUP($A56,'年俸（VLOOKUP用）'!$A:$G,5,FALSE)</f>
        <v>26</v>
      </c>
      <c r="T56">
        <f>VLOOKUP($A56,'年俸（VLOOKUP用）'!$A:$G,6,FALSE)</f>
        <v>176</v>
      </c>
      <c r="U56">
        <f>VLOOKUP($A56,'年俸（VLOOKUP用）'!$A:$G,7,FALSE)</f>
        <v>84</v>
      </c>
    </row>
    <row r="57" spans="1:21" x14ac:dyDescent="0.15">
      <c r="A57" t="s">
        <v>74</v>
      </c>
      <c r="B57" t="s">
        <v>78</v>
      </c>
      <c r="C57" t="s">
        <v>79</v>
      </c>
      <c r="D57">
        <v>0.28399999999999997</v>
      </c>
      <c r="E57">
        <v>529</v>
      </c>
      <c r="F57">
        <v>150</v>
      </c>
      <c r="G57">
        <v>11</v>
      </c>
      <c r="H57">
        <v>82</v>
      </c>
      <c r="I57">
        <v>0.39500000000000002</v>
      </c>
      <c r="J57">
        <v>0.34</v>
      </c>
      <c r="K57">
        <v>0.73499999999999999</v>
      </c>
      <c r="L57">
        <v>67.14</v>
      </c>
      <c r="M57">
        <v>4.42</v>
      </c>
      <c r="N57">
        <v>66.98</v>
      </c>
      <c r="O57">
        <v>4.41</v>
      </c>
      <c r="P57" t="str">
        <f>VLOOKUP($A57,'年俸（VLOOKUP用）'!$A:$G,2,FALSE)</f>
        <v>ソフトバンク</v>
      </c>
      <c r="Q57">
        <f>VLOOKUP($A57,'年俸（VLOOKUP用）'!$A:$G,3,FALSE)</f>
        <v>33000</v>
      </c>
      <c r="R57" t="str">
        <f>VLOOKUP($A57,'年俸（VLOOKUP用）'!$A:$G,4,FALSE)</f>
        <v>外野手</v>
      </c>
      <c r="S57">
        <f>VLOOKUP($A57,'年俸（VLOOKUP用）'!$A:$G,5,FALSE)</f>
        <v>33</v>
      </c>
      <c r="T57">
        <f>VLOOKUP($A57,'年俸（VLOOKUP用）'!$A:$G,6,FALSE)</f>
        <v>185</v>
      </c>
      <c r="U57">
        <f>VLOOKUP($A57,'年俸（VLOOKUP用）'!$A:$G,7,FALSE)</f>
        <v>93</v>
      </c>
    </row>
    <row r="58" spans="1:21" x14ac:dyDescent="0.15">
      <c r="A58" t="s">
        <v>75</v>
      </c>
      <c r="B58" t="s">
        <v>78</v>
      </c>
      <c r="C58" t="s">
        <v>79</v>
      </c>
      <c r="D58">
        <v>0.28199999999999997</v>
      </c>
      <c r="E58">
        <v>510</v>
      </c>
      <c r="F58">
        <v>144</v>
      </c>
      <c r="G58">
        <v>31</v>
      </c>
      <c r="H58">
        <v>98</v>
      </c>
      <c r="I58">
        <v>0.52400000000000002</v>
      </c>
      <c r="J58">
        <v>0.36799999999999999</v>
      </c>
      <c r="K58">
        <v>0.89200000000000002</v>
      </c>
      <c r="L58">
        <v>93.58</v>
      </c>
      <c r="M58">
        <v>6.53</v>
      </c>
      <c r="N58">
        <v>92.57</v>
      </c>
      <c r="O58">
        <v>6.46</v>
      </c>
      <c r="P58" t="e">
        <f>VLOOKUP($A58,'年俸（VLOOKUP用）'!$A:$G,2,FALSE)</f>
        <v>#N/A</v>
      </c>
      <c r="Q58" t="e">
        <f>VLOOKUP($A58,'年俸（VLOOKUP用）'!$A:$G,3,FALSE)</f>
        <v>#N/A</v>
      </c>
      <c r="R58" t="e">
        <f>VLOOKUP($A58,'年俸（VLOOKUP用）'!$A:$G,4,FALSE)</f>
        <v>#N/A</v>
      </c>
      <c r="S58" t="e">
        <f>VLOOKUP($A58,'年俸（VLOOKUP用）'!$A:$G,5,FALSE)</f>
        <v>#N/A</v>
      </c>
      <c r="T58" t="e">
        <f>VLOOKUP($A58,'年俸（VLOOKUP用）'!$A:$G,6,FALSE)</f>
        <v>#N/A</v>
      </c>
      <c r="U58" t="e">
        <f>VLOOKUP($A58,'年俸（VLOOKUP用）'!$A:$G,7,FALSE)</f>
        <v>#N/A</v>
      </c>
    </row>
    <row r="59" spans="1:21" x14ac:dyDescent="0.15">
      <c r="A59" t="s">
        <v>76</v>
      </c>
      <c r="B59" t="s">
        <v>78</v>
      </c>
      <c r="C59" t="s">
        <v>79</v>
      </c>
      <c r="D59">
        <v>0.22800000000000001</v>
      </c>
      <c r="E59">
        <v>457</v>
      </c>
      <c r="F59">
        <v>104</v>
      </c>
      <c r="G59">
        <v>7</v>
      </c>
      <c r="H59">
        <v>45</v>
      </c>
      <c r="I59">
        <v>0.32600000000000001</v>
      </c>
      <c r="J59">
        <v>0.27900000000000003</v>
      </c>
      <c r="K59">
        <v>0.60499999999999998</v>
      </c>
      <c r="L59">
        <v>39.67</v>
      </c>
      <c r="M59">
        <v>2.63</v>
      </c>
      <c r="N59">
        <v>40.94</v>
      </c>
      <c r="O59">
        <v>2.71</v>
      </c>
      <c r="P59" t="str">
        <f>VLOOKUP($A59,'年俸（VLOOKUP用）'!$A:$G,2,FALSE)</f>
        <v>ソフトバンク</v>
      </c>
      <c r="Q59">
        <f>VLOOKUP($A59,'年俸（VLOOKUP用）'!$A:$G,3,FALSE)</f>
        <v>9000</v>
      </c>
      <c r="R59" t="str">
        <f>VLOOKUP($A59,'年俸（VLOOKUP用）'!$A:$G,4,FALSE)</f>
        <v>内野手</v>
      </c>
      <c r="S59">
        <f>VLOOKUP($A59,'年俸（VLOOKUP用）'!$A:$G,5,FALSE)</f>
        <v>25</v>
      </c>
      <c r="T59">
        <f>VLOOKUP($A59,'年俸（VLOOKUP用）'!$A:$G,6,FALSE)</f>
        <v>171</v>
      </c>
      <c r="U59">
        <f>VLOOKUP($A59,'年俸（VLOOKUP用）'!$A:$G,7,FALSE)</f>
        <v>73</v>
      </c>
    </row>
    <row r="60" spans="1:21" x14ac:dyDescent="0.15">
      <c r="A60" t="s">
        <v>77</v>
      </c>
      <c r="B60" t="s">
        <v>78</v>
      </c>
      <c r="C60" t="s">
        <v>79</v>
      </c>
      <c r="D60">
        <v>0.26300000000000001</v>
      </c>
      <c r="E60">
        <v>342</v>
      </c>
      <c r="F60">
        <v>90</v>
      </c>
      <c r="G60">
        <v>3</v>
      </c>
      <c r="H60">
        <v>30</v>
      </c>
      <c r="I60">
        <v>0.34200000000000003</v>
      </c>
      <c r="J60">
        <v>0.33</v>
      </c>
      <c r="K60">
        <v>0.67200000000000004</v>
      </c>
      <c r="L60">
        <v>41.54</v>
      </c>
      <c r="M60">
        <v>4.05</v>
      </c>
      <c r="N60">
        <v>41.9</v>
      </c>
      <c r="O60">
        <v>4.08</v>
      </c>
      <c r="P60" t="str">
        <f>VLOOKUP($A60,'年俸（VLOOKUP用）'!$A:$G,2,FALSE)</f>
        <v>ソフトバンク</v>
      </c>
      <c r="Q60">
        <f>VLOOKUP($A60,'年俸（VLOOKUP用）'!$A:$G,3,FALSE)</f>
        <v>7000</v>
      </c>
      <c r="R60" t="str">
        <f>VLOOKUP($A60,'年俸（VLOOKUP用）'!$A:$G,4,FALSE)</f>
        <v>内野手</v>
      </c>
      <c r="S60">
        <f>VLOOKUP($A60,'年俸（VLOOKUP用）'!$A:$G,5,FALSE)</f>
        <v>30</v>
      </c>
      <c r="T60">
        <f>VLOOKUP($A60,'年俸（VLOOKUP用）'!$A:$G,6,FALSE)</f>
        <v>175</v>
      </c>
      <c r="U60">
        <f>VLOOKUP($A60,'年俸（VLOOKUP用）'!$A:$G,7,FALSE)</f>
        <v>66</v>
      </c>
    </row>
    <row r="61" spans="1:21" x14ac:dyDescent="0.15">
      <c r="A61" t="s">
        <v>80</v>
      </c>
      <c r="B61" t="s">
        <v>78</v>
      </c>
      <c r="C61" t="s">
        <v>88</v>
      </c>
      <c r="D61">
        <v>0.26400000000000001</v>
      </c>
      <c r="E61">
        <v>515</v>
      </c>
      <c r="F61">
        <v>136</v>
      </c>
      <c r="G61">
        <v>0</v>
      </c>
      <c r="H61">
        <v>39</v>
      </c>
      <c r="I61">
        <v>0.28699999999999998</v>
      </c>
      <c r="J61">
        <v>0.35</v>
      </c>
      <c r="K61">
        <v>0.63700000000000001</v>
      </c>
      <c r="L61">
        <v>61.5</v>
      </c>
      <c r="M61">
        <v>3.86</v>
      </c>
      <c r="N61">
        <v>60.65</v>
      </c>
      <c r="O61">
        <v>3.81</v>
      </c>
      <c r="P61" t="str">
        <f>VLOOKUP($A61,'年俸（VLOOKUP用）'!$A:$G,2,FALSE)</f>
        <v>日本ハム</v>
      </c>
      <c r="Q61">
        <f>VLOOKUP($A61,'年俸（VLOOKUP用）'!$A:$G,3,FALSE)</f>
        <v>8000</v>
      </c>
      <c r="R61" t="str">
        <f>VLOOKUP($A61,'年俸（VLOOKUP用）'!$A:$G,4,FALSE)</f>
        <v>内野手</v>
      </c>
      <c r="S61">
        <f>VLOOKUP($A61,'年俸（VLOOKUP用）'!$A:$G,5,FALSE)</f>
        <v>25</v>
      </c>
      <c r="T61">
        <f>VLOOKUP($A61,'年俸（VLOOKUP用）'!$A:$G,6,FALSE)</f>
        <v>176</v>
      </c>
      <c r="U61">
        <f>VLOOKUP($A61,'年俸（VLOOKUP用）'!$A:$G,7,FALSE)</f>
        <v>73</v>
      </c>
    </row>
    <row r="62" spans="1:21" x14ac:dyDescent="0.15">
      <c r="A62" t="s">
        <v>81</v>
      </c>
      <c r="B62" t="s">
        <v>78</v>
      </c>
      <c r="C62" t="s">
        <v>88</v>
      </c>
      <c r="D62">
        <v>0.26300000000000001</v>
      </c>
      <c r="E62">
        <v>539</v>
      </c>
      <c r="F62">
        <v>142</v>
      </c>
      <c r="G62">
        <v>30</v>
      </c>
      <c r="H62">
        <v>102</v>
      </c>
      <c r="I62">
        <v>0.47899999999999998</v>
      </c>
      <c r="J62">
        <v>0.33900000000000002</v>
      </c>
      <c r="K62">
        <v>0.81699999999999995</v>
      </c>
      <c r="L62">
        <v>87.56</v>
      </c>
      <c r="M62">
        <v>5.7</v>
      </c>
      <c r="N62">
        <v>88.67</v>
      </c>
      <c r="O62">
        <v>5.77</v>
      </c>
      <c r="P62" t="str">
        <f>VLOOKUP($A62,'年俸（VLOOKUP用）'!$A:$G,2,FALSE)</f>
        <v>日本ハム</v>
      </c>
      <c r="Q62">
        <f>VLOOKUP($A62,'年俸（VLOOKUP用）'!$A:$G,3,FALSE)</f>
        <v>24500</v>
      </c>
      <c r="R62" t="str">
        <f>VLOOKUP($A62,'年俸（VLOOKUP用）'!$A:$G,4,FALSE)</f>
        <v>内野手</v>
      </c>
      <c r="S62">
        <f>VLOOKUP($A62,'年俸（VLOOKUP用）'!$A:$G,5,FALSE)</f>
        <v>27</v>
      </c>
      <c r="T62">
        <f>VLOOKUP($A62,'年俸（VLOOKUP用）'!$A:$G,6,FALSE)</f>
        <v>183</v>
      </c>
      <c r="U62">
        <f>VLOOKUP($A62,'年俸（VLOOKUP用）'!$A:$G,7,FALSE)</f>
        <v>100</v>
      </c>
    </row>
    <row r="63" spans="1:21" x14ac:dyDescent="0.15">
      <c r="A63" t="s">
        <v>82</v>
      </c>
      <c r="B63" t="s">
        <v>78</v>
      </c>
      <c r="C63" t="s">
        <v>88</v>
      </c>
      <c r="D63">
        <v>0.28399999999999997</v>
      </c>
      <c r="E63">
        <v>532</v>
      </c>
      <c r="F63">
        <v>151</v>
      </c>
      <c r="G63">
        <v>4</v>
      </c>
      <c r="H63">
        <v>66</v>
      </c>
      <c r="I63">
        <v>0.35199999999999998</v>
      </c>
      <c r="J63">
        <v>0.35399999999999998</v>
      </c>
      <c r="K63">
        <v>0.70499999999999996</v>
      </c>
      <c r="L63">
        <v>69.56</v>
      </c>
      <c r="M63">
        <v>4.71</v>
      </c>
      <c r="N63">
        <v>67.61</v>
      </c>
      <c r="O63">
        <v>4.58</v>
      </c>
      <c r="P63" t="str">
        <f>VLOOKUP($A63,'年俸（VLOOKUP用）'!$A:$G,2,FALSE)</f>
        <v>日本ハム</v>
      </c>
      <c r="Q63">
        <f>VLOOKUP($A63,'年俸（VLOOKUP用）'!$A:$G,3,FALSE)</f>
        <v>15000</v>
      </c>
      <c r="R63" t="str">
        <f>VLOOKUP($A63,'年俸（VLOOKUP用）'!$A:$G,4,FALSE)</f>
        <v>内野手</v>
      </c>
      <c r="S63">
        <f>VLOOKUP($A63,'年俸（VLOOKUP用）'!$A:$G,5,FALSE)</f>
        <v>35</v>
      </c>
      <c r="T63">
        <f>VLOOKUP($A63,'年俸（VLOOKUP用）'!$A:$G,6,FALSE)</f>
        <v>176</v>
      </c>
      <c r="U63">
        <f>VLOOKUP($A63,'年俸（VLOOKUP用）'!$A:$G,7,FALSE)</f>
        <v>78</v>
      </c>
    </row>
    <row r="64" spans="1:21" x14ac:dyDescent="0.15">
      <c r="A64" t="s">
        <v>83</v>
      </c>
      <c r="B64" t="s">
        <v>78</v>
      </c>
      <c r="C64" t="s">
        <v>88</v>
      </c>
      <c r="D64">
        <v>0.23100000000000001</v>
      </c>
      <c r="E64">
        <v>498</v>
      </c>
      <c r="F64">
        <v>115</v>
      </c>
      <c r="G64">
        <v>34</v>
      </c>
      <c r="H64">
        <v>97</v>
      </c>
      <c r="I64">
        <v>0.48799999999999999</v>
      </c>
      <c r="J64">
        <v>0.30099999999999999</v>
      </c>
      <c r="K64">
        <v>0.78900000000000003</v>
      </c>
      <c r="L64">
        <v>70.010000000000005</v>
      </c>
      <c r="M64">
        <v>4.67</v>
      </c>
      <c r="N64">
        <v>72.56</v>
      </c>
      <c r="O64">
        <v>4.84</v>
      </c>
      <c r="P64" t="str">
        <f>VLOOKUP($A64,'年俸（VLOOKUP用）'!$A:$G,2,FALSE)</f>
        <v>日本ハム</v>
      </c>
      <c r="Q64">
        <f>VLOOKUP($A64,'年俸（VLOOKUP用）'!$A:$G,3,FALSE)</f>
        <v>10000</v>
      </c>
      <c r="R64" t="str">
        <f>VLOOKUP($A64,'年俸（VLOOKUP用）'!$A:$G,4,FALSE)</f>
        <v>内野手</v>
      </c>
      <c r="S64">
        <f>VLOOKUP($A64,'年俸（VLOOKUP用）'!$A:$G,5,FALSE)</f>
        <v>28</v>
      </c>
      <c r="T64">
        <f>VLOOKUP($A64,'年俸（VLOOKUP用）'!$A:$G,6,FALSE)</f>
        <v>185</v>
      </c>
      <c r="U64">
        <f>VLOOKUP($A64,'年俸（VLOOKUP用）'!$A:$G,7,FALSE)</f>
        <v>98</v>
      </c>
    </row>
    <row r="65" spans="1:21" x14ac:dyDescent="0.15">
      <c r="A65" t="s">
        <v>84</v>
      </c>
      <c r="B65" t="s">
        <v>78</v>
      </c>
      <c r="C65" t="s">
        <v>88</v>
      </c>
      <c r="D65">
        <v>0.27600000000000002</v>
      </c>
      <c r="E65">
        <v>442</v>
      </c>
      <c r="F65">
        <v>122</v>
      </c>
      <c r="G65">
        <v>5</v>
      </c>
      <c r="H65">
        <v>35</v>
      </c>
      <c r="I65">
        <v>0.39100000000000001</v>
      </c>
      <c r="J65">
        <v>0.36799999999999999</v>
      </c>
      <c r="K65">
        <v>0.75900000000000001</v>
      </c>
      <c r="L65">
        <v>72.38</v>
      </c>
      <c r="M65">
        <v>5.7</v>
      </c>
      <c r="N65">
        <v>69.91</v>
      </c>
      <c r="O65">
        <v>5.5</v>
      </c>
      <c r="P65" t="str">
        <f>VLOOKUP($A65,'年俸（VLOOKUP用）'!$A:$G,2,FALSE)</f>
        <v>日本ハム</v>
      </c>
      <c r="Q65">
        <f>VLOOKUP($A65,'年俸（VLOOKUP用）'!$A:$G,3,FALSE)</f>
        <v>6200</v>
      </c>
      <c r="R65" t="str">
        <f>VLOOKUP($A65,'年俸（VLOOKUP用）'!$A:$G,4,FALSE)</f>
        <v>内野手</v>
      </c>
      <c r="S65">
        <f>VLOOKUP($A65,'年俸（VLOOKUP用）'!$A:$G,5,FALSE)</f>
        <v>24</v>
      </c>
      <c r="T65">
        <f>VLOOKUP($A65,'年俸（VLOOKUP用）'!$A:$G,6,FALSE)</f>
        <v>179</v>
      </c>
      <c r="U65">
        <f>VLOOKUP($A65,'年俸（VLOOKUP用）'!$A:$G,7,FALSE)</f>
        <v>76</v>
      </c>
    </row>
    <row r="66" spans="1:21" x14ac:dyDescent="0.15">
      <c r="A66" t="s">
        <v>85</v>
      </c>
      <c r="B66" t="s">
        <v>78</v>
      </c>
      <c r="C66" t="s">
        <v>88</v>
      </c>
      <c r="D66">
        <v>0.32600000000000001</v>
      </c>
      <c r="E66">
        <v>435</v>
      </c>
      <c r="F66">
        <v>142</v>
      </c>
      <c r="G66">
        <v>8</v>
      </c>
      <c r="H66">
        <v>60</v>
      </c>
      <c r="I66">
        <v>0.46700000000000003</v>
      </c>
      <c r="J66">
        <v>0.40500000000000003</v>
      </c>
      <c r="K66">
        <v>0.872</v>
      </c>
      <c r="L66">
        <v>83.18</v>
      </c>
      <c r="M66">
        <v>7.2</v>
      </c>
      <c r="N66">
        <v>79.66</v>
      </c>
      <c r="O66">
        <v>6.89</v>
      </c>
      <c r="P66" t="str">
        <f>VLOOKUP($A66,'年俸（VLOOKUP用）'!$A:$G,2,FALSE)</f>
        <v>日本ハム</v>
      </c>
      <c r="Q66">
        <f>VLOOKUP($A66,'年俸（VLOOKUP用）'!$A:$G,3,FALSE)</f>
        <v>4800</v>
      </c>
      <c r="R66" t="str">
        <f>VLOOKUP($A66,'年俸（VLOOKUP用）'!$A:$G,4,FALSE)</f>
        <v>捕手</v>
      </c>
      <c r="S66">
        <f>VLOOKUP($A66,'年俸（VLOOKUP用）'!$A:$G,5,FALSE)</f>
        <v>22</v>
      </c>
      <c r="T66">
        <f>VLOOKUP($A66,'年俸（VLOOKUP用）'!$A:$G,6,FALSE)</f>
        <v>173</v>
      </c>
      <c r="U66">
        <f>VLOOKUP($A66,'年俸（VLOOKUP用）'!$A:$G,7,FALSE)</f>
        <v>83</v>
      </c>
    </row>
    <row r="67" spans="1:21" x14ac:dyDescent="0.15">
      <c r="A67" t="s">
        <v>86</v>
      </c>
      <c r="B67" t="s">
        <v>78</v>
      </c>
      <c r="C67" t="s">
        <v>88</v>
      </c>
      <c r="D67">
        <v>0.25900000000000001</v>
      </c>
      <c r="E67">
        <v>352</v>
      </c>
      <c r="F67">
        <v>91</v>
      </c>
      <c r="G67">
        <v>7</v>
      </c>
      <c r="H67">
        <v>36</v>
      </c>
      <c r="I67">
        <v>0.35799999999999998</v>
      </c>
      <c r="J67">
        <v>0.30599999999999999</v>
      </c>
      <c r="K67">
        <v>0.66400000000000003</v>
      </c>
      <c r="L67">
        <v>40.630000000000003</v>
      </c>
      <c r="M67">
        <v>4.05</v>
      </c>
      <c r="N67">
        <v>40.76</v>
      </c>
      <c r="O67">
        <v>4.0599999999999996</v>
      </c>
      <c r="P67" t="str">
        <f>VLOOKUP($A67,'年俸（VLOOKUP用）'!$A:$G,2,FALSE)</f>
        <v>日本ハム</v>
      </c>
      <c r="Q67">
        <f>VLOOKUP($A67,'年俸（VLOOKUP用）'!$A:$G,3,FALSE)</f>
        <v>16000</v>
      </c>
      <c r="R67" t="str">
        <f>VLOOKUP($A67,'年俸（VLOOKUP用）'!$A:$G,4,FALSE)</f>
        <v>外野手</v>
      </c>
      <c r="S67">
        <f>VLOOKUP($A67,'年俸（VLOOKUP用）'!$A:$G,5,FALSE)</f>
        <v>29</v>
      </c>
      <c r="T67">
        <f>VLOOKUP($A67,'年俸（VLOOKUP用）'!$A:$G,6,FALSE)</f>
        <v>183</v>
      </c>
      <c r="U67">
        <f>VLOOKUP($A67,'年俸（VLOOKUP用）'!$A:$G,7,FALSE)</f>
        <v>89</v>
      </c>
    </row>
    <row r="68" spans="1:21" x14ac:dyDescent="0.15">
      <c r="A68" t="s">
        <v>87</v>
      </c>
      <c r="B68" t="s">
        <v>78</v>
      </c>
      <c r="C68" t="s">
        <v>88</v>
      </c>
      <c r="D68">
        <v>0.23599999999999999</v>
      </c>
      <c r="E68">
        <v>259</v>
      </c>
      <c r="F68">
        <v>61</v>
      </c>
      <c r="G68">
        <v>4</v>
      </c>
      <c r="H68">
        <v>26</v>
      </c>
      <c r="I68">
        <v>0.33600000000000002</v>
      </c>
      <c r="J68">
        <v>0.29899999999999999</v>
      </c>
      <c r="K68">
        <v>0.63500000000000001</v>
      </c>
      <c r="L68">
        <v>27.28</v>
      </c>
      <c r="M68">
        <v>3.35</v>
      </c>
      <c r="N68">
        <v>27.26</v>
      </c>
      <c r="O68">
        <v>3.35</v>
      </c>
      <c r="P68" t="e">
        <f>VLOOKUP($A68,'年俸（VLOOKUP用）'!$A:$G,2,FALSE)</f>
        <v>#N/A</v>
      </c>
      <c r="Q68" t="e">
        <f>VLOOKUP($A68,'年俸（VLOOKUP用）'!$A:$G,3,FALSE)</f>
        <v>#N/A</v>
      </c>
      <c r="R68" t="e">
        <f>VLOOKUP($A68,'年俸（VLOOKUP用）'!$A:$G,4,FALSE)</f>
        <v>#N/A</v>
      </c>
      <c r="S68" t="e">
        <f>VLOOKUP($A68,'年俸（VLOOKUP用）'!$A:$G,5,FALSE)</f>
        <v>#N/A</v>
      </c>
      <c r="T68" t="e">
        <f>VLOOKUP($A68,'年俸（VLOOKUP用）'!$A:$G,6,FALSE)</f>
        <v>#N/A</v>
      </c>
      <c r="U68" t="e">
        <f>VLOOKUP($A68,'年俸（VLOOKUP用）'!$A:$G,7,FALSE)</f>
        <v>#N/A</v>
      </c>
    </row>
    <row r="69" spans="1:21" x14ac:dyDescent="0.15">
      <c r="A69" t="s">
        <v>89</v>
      </c>
      <c r="B69" t="s">
        <v>78</v>
      </c>
      <c r="C69" t="s">
        <v>99</v>
      </c>
      <c r="D69">
        <v>0.26300000000000001</v>
      </c>
      <c r="E69">
        <v>487</v>
      </c>
      <c r="F69">
        <v>128</v>
      </c>
      <c r="G69">
        <v>6</v>
      </c>
      <c r="H69">
        <v>50</v>
      </c>
      <c r="I69">
        <v>0.36599999999999999</v>
      </c>
      <c r="J69">
        <v>0.33</v>
      </c>
      <c r="K69">
        <v>0.69499999999999995</v>
      </c>
      <c r="L69">
        <v>58.95</v>
      </c>
      <c r="M69">
        <v>3.97</v>
      </c>
      <c r="N69">
        <v>58.17</v>
      </c>
      <c r="O69">
        <v>3.92</v>
      </c>
      <c r="P69" t="str">
        <f>VLOOKUP($A69,'年俸（VLOOKUP用）'!$A:$G,2,FALSE)</f>
        <v>ロッテ</v>
      </c>
      <c r="Q69">
        <f>VLOOKUP($A69,'年俸（VLOOKUP用）'!$A:$G,3,FALSE)</f>
        <v>8000</v>
      </c>
      <c r="R69" t="str">
        <f>VLOOKUP($A69,'年俸（VLOOKUP用）'!$A:$G,4,FALSE)</f>
        <v>内野手</v>
      </c>
      <c r="S69">
        <f>VLOOKUP($A69,'年俸（VLOOKUP用）'!$A:$G,5,FALSE)</f>
        <v>26</v>
      </c>
      <c r="T69">
        <f>VLOOKUP($A69,'年俸（VLOOKUP用）'!$A:$G,6,FALSE)</f>
        <v>175</v>
      </c>
      <c r="U69">
        <f>VLOOKUP($A69,'年俸（VLOOKUP用）'!$A:$G,7,FALSE)</f>
        <v>79</v>
      </c>
    </row>
    <row r="70" spans="1:21" x14ac:dyDescent="0.15">
      <c r="A70" t="s">
        <v>90</v>
      </c>
      <c r="B70" t="s">
        <v>78</v>
      </c>
      <c r="C70" t="s">
        <v>99</v>
      </c>
      <c r="D70">
        <v>0.317</v>
      </c>
      <c r="E70">
        <v>489</v>
      </c>
      <c r="F70">
        <v>155</v>
      </c>
      <c r="G70">
        <v>15</v>
      </c>
      <c r="H70">
        <v>67</v>
      </c>
      <c r="I70">
        <v>0.503</v>
      </c>
      <c r="J70">
        <v>0.38700000000000001</v>
      </c>
      <c r="K70">
        <v>0.89</v>
      </c>
      <c r="L70">
        <v>92.27</v>
      </c>
      <c r="M70">
        <v>7.1</v>
      </c>
      <c r="N70">
        <v>87.89</v>
      </c>
      <c r="O70">
        <v>6.76</v>
      </c>
      <c r="P70" t="str">
        <f>VLOOKUP($A70,'年俸（VLOOKUP用）'!$A:$G,2,FALSE)</f>
        <v>ロッテ</v>
      </c>
      <c r="Q70">
        <f>VLOOKUP($A70,'年俸（VLOOKUP用）'!$A:$G,3,FALSE)</f>
        <v>6000</v>
      </c>
      <c r="R70" t="str">
        <f>VLOOKUP($A70,'年俸（VLOOKUP用）'!$A:$G,4,FALSE)</f>
        <v>外野手</v>
      </c>
      <c r="S70">
        <f>VLOOKUP($A70,'年俸（VLOOKUP用）'!$A:$G,5,FALSE)</f>
        <v>30</v>
      </c>
      <c r="T70">
        <f>VLOOKUP($A70,'年俸（VLOOKUP用）'!$A:$G,6,FALSE)</f>
        <v>180</v>
      </c>
      <c r="U70">
        <f>VLOOKUP($A70,'年俸（VLOOKUP用）'!$A:$G,7,FALSE)</f>
        <v>85</v>
      </c>
    </row>
    <row r="71" spans="1:21" x14ac:dyDescent="0.15">
      <c r="A71" t="s">
        <v>91</v>
      </c>
      <c r="B71" t="s">
        <v>78</v>
      </c>
      <c r="C71" t="s">
        <v>99</v>
      </c>
      <c r="D71">
        <v>0.255</v>
      </c>
      <c r="E71">
        <v>501</v>
      </c>
      <c r="F71">
        <v>128</v>
      </c>
      <c r="G71">
        <v>16</v>
      </c>
      <c r="H71">
        <v>73</v>
      </c>
      <c r="I71">
        <v>0.40100000000000002</v>
      </c>
      <c r="J71">
        <v>0.28899999999999998</v>
      </c>
      <c r="K71">
        <v>0.69099999999999995</v>
      </c>
      <c r="L71">
        <v>57.78</v>
      </c>
      <c r="M71">
        <v>4.05</v>
      </c>
      <c r="N71">
        <v>58.55</v>
      </c>
      <c r="O71">
        <v>4.1100000000000003</v>
      </c>
      <c r="P71" t="str">
        <f>VLOOKUP($A71,'年俸（VLOOKUP用）'!$A:$G,2,FALSE)</f>
        <v>巨人</v>
      </c>
      <c r="Q71">
        <f>VLOOKUP($A71,'年俸（VLOOKUP用）'!$A:$G,3,FALSE)</f>
        <v>24400</v>
      </c>
      <c r="R71" t="str">
        <f>VLOOKUP($A71,'年俸（VLOOKUP用）'!$A:$G,4,FALSE)</f>
        <v>内野手</v>
      </c>
      <c r="S71">
        <f>VLOOKUP($A71,'年俸（VLOOKUP用）'!$A:$G,5,FALSE)</f>
        <v>32</v>
      </c>
      <c r="T71">
        <f>VLOOKUP($A71,'年俸（VLOOKUP用）'!$A:$G,6,FALSE)</f>
        <v>183</v>
      </c>
      <c r="U71">
        <f>VLOOKUP($A71,'年俸（VLOOKUP用）'!$A:$G,7,FALSE)</f>
        <v>95</v>
      </c>
    </row>
    <row r="72" spans="1:21" x14ac:dyDescent="0.15">
      <c r="A72" t="s">
        <v>92</v>
      </c>
      <c r="B72" t="s">
        <v>78</v>
      </c>
      <c r="C72" t="s">
        <v>99</v>
      </c>
      <c r="D72">
        <v>0.29299999999999998</v>
      </c>
      <c r="E72">
        <v>427</v>
      </c>
      <c r="F72">
        <v>125</v>
      </c>
      <c r="G72">
        <v>6</v>
      </c>
      <c r="H72">
        <v>52</v>
      </c>
      <c r="I72">
        <v>0.40500000000000003</v>
      </c>
      <c r="J72">
        <v>0.36299999999999999</v>
      </c>
      <c r="K72">
        <v>0.76800000000000002</v>
      </c>
      <c r="L72">
        <v>62.6</v>
      </c>
      <c r="M72">
        <v>5.17</v>
      </c>
      <c r="N72">
        <v>60.7</v>
      </c>
      <c r="O72">
        <v>5.01</v>
      </c>
      <c r="P72" t="str">
        <f>VLOOKUP($A72,'年俸（VLOOKUP用）'!$A:$G,2,FALSE)</f>
        <v>ロッテ</v>
      </c>
      <c r="Q72">
        <f>VLOOKUP($A72,'年俸（VLOOKUP用）'!$A:$G,3,FALSE)</f>
        <v>8000</v>
      </c>
      <c r="R72" t="str">
        <f>VLOOKUP($A72,'年俸（VLOOKUP用）'!$A:$G,4,FALSE)</f>
        <v>外野手</v>
      </c>
      <c r="S72">
        <f>VLOOKUP($A72,'年俸（VLOOKUP用）'!$A:$G,5,FALSE)</f>
        <v>29</v>
      </c>
      <c r="T72">
        <f>VLOOKUP($A72,'年俸（VLOOKUP用）'!$A:$G,6,FALSE)</f>
        <v>180</v>
      </c>
      <c r="U72">
        <f>VLOOKUP($A72,'年俸（VLOOKUP用）'!$A:$G,7,FALSE)</f>
        <v>85</v>
      </c>
    </row>
    <row r="73" spans="1:21" x14ac:dyDescent="0.15">
      <c r="A73" t="s">
        <v>93</v>
      </c>
      <c r="B73" t="s">
        <v>78</v>
      </c>
      <c r="C73" t="s">
        <v>99</v>
      </c>
      <c r="D73">
        <v>0.25800000000000001</v>
      </c>
      <c r="E73">
        <v>353</v>
      </c>
      <c r="F73">
        <v>91</v>
      </c>
      <c r="G73">
        <v>18</v>
      </c>
      <c r="H73">
        <v>62</v>
      </c>
      <c r="I73">
        <v>0.46200000000000002</v>
      </c>
      <c r="J73">
        <v>0.35199999999999998</v>
      </c>
      <c r="K73">
        <v>0.81399999999999995</v>
      </c>
      <c r="L73">
        <v>57.02</v>
      </c>
      <c r="M73">
        <v>5.6</v>
      </c>
      <c r="N73">
        <v>57.39</v>
      </c>
      <c r="O73">
        <v>5.63</v>
      </c>
      <c r="P73" t="str">
        <f>VLOOKUP($A73,'年俸（VLOOKUP用）'!$A:$G,2,FALSE)</f>
        <v>ロッテ</v>
      </c>
      <c r="Q73">
        <f>VLOOKUP($A73,'年俸（VLOOKUP用）'!$A:$G,3,FALSE)</f>
        <v>25000</v>
      </c>
      <c r="R73" t="str">
        <f>VLOOKUP($A73,'年俸（VLOOKUP用）'!$A:$G,4,FALSE)</f>
        <v>外野手</v>
      </c>
      <c r="S73">
        <f>VLOOKUP($A73,'年俸（VLOOKUP用）'!$A:$G,5,FALSE)</f>
        <v>30</v>
      </c>
      <c r="T73">
        <f>VLOOKUP($A73,'年俸（VLOOKUP用）'!$A:$G,6,FALSE)</f>
        <v>175</v>
      </c>
      <c r="U73">
        <f>VLOOKUP($A73,'年俸（VLOOKUP用）'!$A:$G,7,FALSE)</f>
        <v>95</v>
      </c>
    </row>
    <row r="74" spans="1:21" x14ac:dyDescent="0.15">
      <c r="A74" t="s">
        <v>94</v>
      </c>
      <c r="B74" t="s">
        <v>78</v>
      </c>
      <c r="C74" t="s">
        <v>99</v>
      </c>
      <c r="D74">
        <v>0.28699999999999998</v>
      </c>
      <c r="E74">
        <v>373</v>
      </c>
      <c r="F74">
        <v>107</v>
      </c>
      <c r="G74">
        <v>1</v>
      </c>
      <c r="H74">
        <v>38</v>
      </c>
      <c r="I74">
        <v>0.36499999999999999</v>
      </c>
      <c r="J74">
        <v>0.33</v>
      </c>
      <c r="K74">
        <v>0.69499999999999995</v>
      </c>
      <c r="L74">
        <v>40.520000000000003</v>
      </c>
      <c r="M74">
        <v>3.81</v>
      </c>
      <c r="N74">
        <v>38.92</v>
      </c>
      <c r="O74">
        <v>3.66</v>
      </c>
      <c r="P74" t="str">
        <f>VLOOKUP($A74,'年俸（VLOOKUP用）'!$A:$G,2,FALSE)</f>
        <v>楽天</v>
      </c>
      <c r="Q74">
        <f>VLOOKUP($A74,'年俸（VLOOKUP用）'!$A:$G,3,FALSE)</f>
        <v>20000</v>
      </c>
      <c r="R74" t="str">
        <f>VLOOKUP($A74,'年俸（VLOOKUP用）'!$A:$G,4,FALSE)</f>
        <v>内野手</v>
      </c>
      <c r="S74">
        <f>VLOOKUP($A74,'年俸（VLOOKUP用）'!$A:$G,5,FALSE)</f>
        <v>32</v>
      </c>
      <c r="T74">
        <f>VLOOKUP($A74,'年俸（VLOOKUP用）'!$A:$G,6,FALSE)</f>
        <v>180</v>
      </c>
      <c r="U74">
        <f>VLOOKUP($A74,'年俸（VLOOKUP用）'!$A:$G,7,FALSE)</f>
        <v>89</v>
      </c>
    </row>
    <row r="75" spans="1:21" x14ac:dyDescent="0.15">
      <c r="A75" t="s">
        <v>95</v>
      </c>
      <c r="B75" t="s">
        <v>78</v>
      </c>
      <c r="C75" t="s">
        <v>99</v>
      </c>
      <c r="D75">
        <v>0.17</v>
      </c>
      <c r="E75">
        <v>305</v>
      </c>
      <c r="F75">
        <v>52</v>
      </c>
      <c r="G75">
        <v>2</v>
      </c>
      <c r="H75">
        <v>32</v>
      </c>
      <c r="I75">
        <v>0.23</v>
      </c>
      <c r="J75">
        <v>0.251</v>
      </c>
      <c r="K75">
        <v>0.48</v>
      </c>
      <c r="L75">
        <v>17.440000000000001</v>
      </c>
      <c r="M75">
        <v>1.66</v>
      </c>
      <c r="N75">
        <v>20.010000000000002</v>
      </c>
      <c r="O75">
        <v>1.9</v>
      </c>
      <c r="P75" t="e">
        <f>VLOOKUP($A75,'年俸（VLOOKUP用）'!$A:$G,2,FALSE)</f>
        <v>#N/A</v>
      </c>
      <c r="Q75" t="e">
        <f>VLOOKUP($A75,'年俸（VLOOKUP用）'!$A:$G,3,FALSE)</f>
        <v>#N/A</v>
      </c>
      <c r="R75" t="e">
        <f>VLOOKUP($A75,'年俸（VLOOKUP用）'!$A:$G,4,FALSE)</f>
        <v>#N/A</v>
      </c>
      <c r="S75" t="e">
        <f>VLOOKUP($A75,'年俸（VLOOKUP用）'!$A:$G,5,FALSE)</f>
        <v>#N/A</v>
      </c>
      <c r="T75" t="e">
        <f>VLOOKUP($A75,'年俸（VLOOKUP用）'!$A:$G,6,FALSE)</f>
        <v>#N/A</v>
      </c>
      <c r="U75" t="e">
        <f>VLOOKUP($A75,'年俸（VLOOKUP用）'!$A:$G,7,FALSE)</f>
        <v>#N/A</v>
      </c>
    </row>
    <row r="76" spans="1:21" x14ac:dyDescent="0.15">
      <c r="A76" t="s">
        <v>96</v>
      </c>
      <c r="B76" t="s">
        <v>78</v>
      </c>
      <c r="C76" t="s">
        <v>99</v>
      </c>
      <c r="D76">
        <v>0.26900000000000002</v>
      </c>
      <c r="E76">
        <v>279</v>
      </c>
      <c r="F76">
        <v>75</v>
      </c>
      <c r="G76">
        <v>2</v>
      </c>
      <c r="H76">
        <v>13</v>
      </c>
      <c r="I76">
        <v>0.33700000000000002</v>
      </c>
      <c r="J76">
        <v>0.317</v>
      </c>
      <c r="K76">
        <v>0.65400000000000003</v>
      </c>
      <c r="L76">
        <v>31.58</v>
      </c>
      <c r="M76">
        <v>3.81</v>
      </c>
      <c r="N76">
        <v>31.1</v>
      </c>
      <c r="O76">
        <v>3.75</v>
      </c>
      <c r="P76" t="e">
        <f>VLOOKUP($A76,'年俸（VLOOKUP用）'!$A:$G,2,FALSE)</f>
        <v>#N/A</v>
      </c>
      <c r="Q76" t="e">
        <f>VLOOKUP($A76,'年俸（VLOOKUP用）'!$A:$G,3,FALSE)</f>
        <v>#N/A</v>
      </c>
      <c r="R76" t="e">
        <f>VLOOKUP($A76,'年俸（VLOOKUP用）'!$A:$G,4,FALSE)</f>
        <v>#N/A</v>
      </c>
      <c r="S76" t="e">
        <f>VLOOKUP($A76,'年俸（VLOOKUP用）'!$A:$G,5,FALSE)</f>
        <v>#N/A</v>
      </c>
      <c r="T76" t="e">
        <f>VLOOKUP($A76,'年俸（VLOOKUP用）'!$A:$G,6,FALSE)</f>
        <v>#N/A</v>
      </c>
      <c r="U76" t="e">
        <f>VLOOKUP($A76,'年俸（VLOOKUP用）'!$A:$G,7,FALSE)</f>
        <v>#N/A</v>
      </c>
    </row>
    <row r="77" spans="1:21" x14ac:dyDescent="0.15">
      <c r="A77" t="s">
        <v>97</v>
      </c>
      <c r="B77" t="s">
        <v>78</v>
      </c>
      <c r="C77" t="s">
        <v>99</v>
      </c>
      <c r="D77">
        <v>0.23</v>
      </c>
      <c r="E77">
        <v>269</v>
      </c>
      <c r="F77">
        <v>62</v>
      </c>
      <c r="G77">
        <v>5</v>
      </c>
      <c r="H77">
        <v>21</v>
      </c>
      <c r="I77">
        <v>0.33100000000000002</v>
      </c>
      <c r="J77">
        <v>0.27900000000000003</v>
      </c>
      <c r="K77">
        <v>0.61</v>
      </c>
      <c r="L77">
        <v>23.89</v>
      </c>
      <c r="M77">
        <v>2.85</v>
      </c>
      <c r="N77">
        <v>25.08</v>
      </c>
      <c r="O77">
        <v>3</v>
      </c>
      <c r="P77" t="e">
        <f>VLOOKUP($A77,'年俸（VLOOKUP用）'!$A:$G,2,FALSE)</f>
        <v>#N/A</v>
      </c>
      <c r="Q77" t="e">
        <f>VLOOKUP($A77,'年俸（VLOOKUP用）'!$A:$G,3,FALSE)</f>
        <v>#N/A</v>
      </c>
      <c r="R77" t="e">
        <f>VLOOKUP($A77,'年俸（VLOOKUP用）'!$A:$G,4,FALSE)</f>
        <v>#N/A</v>
      </c>
      <c r="S77" t="e">
        <f>VLOOKUP($A77,'年俸（VLOOKUP用）'!$A:$G,5,FALSE)</f>
        <v>#N/A</v>
      </c>
      <c r="T77" t="e">
        <f>VLOOKUP($A77,'年俸（VLOOKUP用）'!$A:$G,6,FALSE)</f>
        <v>#N/A</v>
      </c>
      <c r="U77" t="e">
        <f>VLOOKUP($A77,'年俸（VLOOKUP用）'!$A:$G,7,FALSE)</f>
        <v>#N/A</v>
      </c>
    </row>
    <row r="78" spans="1:21" x14ac:dyDescent="0.15">
      <c r="A78" t="s">
        <v>98</v>
      </c>
      <c r="B78" t="s">
        <v>78</v>
      </c>
      <c r="C78" t="s">
        <v>99</v>
      </c>
      <c r="D78">
        <v>0.247</v>
      </c>
      <c r="E78">
        <v>227</v>
      </c>
      <c r="F78">
        <v>56</v>
      </c>
      <c r="G78">
        <v>6</v>
      </c>
      <c r="H78">
        <v>28</v>
      </c>
      <c r="I78">
        <v>0.41</v>
      </c>
      <c r="J78">
        <v>0.316</v>
      </c>
      <c r="K78">
        <v>0.72599999999999998</v>
      </c>
      <c r="L78">
        <v>29.3</v>
      </c>
      <c r="M78">
        <v>4.5199999999999996</v>
      </c>
      <c r="N78">
        <v>28.53</v>
      </c>
      <c r="O78">
        <v>4.4000000000000004</v>
      </c>
      <c r="P78" t="str">
        <f>VLOOKUP($A78,'年俸（VLOOKUP用）'!$A:$G,2,FALSE)</f>
        <v>ロッテ</v>
      </c>
      <c r="Q78">
        <f>VLOOKUP($A78,'年俸（VLOOKUP用）'!$A:$G,3,FALSE)</f>
        <v>18000</v>
      </c>
      <c r="R78" t="str">
        <f>VLOOKUP($A78,'年俸（VLOOKUP用）'!$A:$G,4,FALSE)</f>
        <v>内野手</v>
      </c>
      <c r="S78">
        <f>VLOOKUP($A78,'年俸（VLOOKUP用）'!$A:$G,5,FALSE)</f>
        <v>41</v>
      </c>
      <c r="T78">
        <f>VLOOKUP($A78,'年俸（VLOOKUP用）'!$A:$G,6,FALSE)</f>
        <v>178</v>
      </c>
      <c r="U78">
        <f>VLOOKUP($A78,'年俸（VLOOKUP用）'!$A:$G,7,FALSE)</f>
        <v>91</v>
      </c>
    </row>
    <row r="79" spans="1:21" x14ac:dyDescent="0.15">
      <c r="A79" t="s">
        <v>100</v>
      </c>
      <c r="B79" t="s">
        <v>78</v>
      </c>
      <c r="C79" t="s">
        <v>108</v>
      </c>
      <c r="D79">
        <v>0.35899999999999999</v>
      </c>
      <c r="E79">
        <v>602</v>
      </c>
      <c r="F79">
        <v>216</v>
      </c>
      <c r="G79">
        <v>14</v>
      </c>
      <c r="H79">
        <v>55</v>
      </c>
      <c r="I79">
        <v>0.52200000000000002</v>
      </c>
      <c r="J79">
        <v>0.41899999999999998</v>
      </c>
      <c r="K79">
        <v>0.94099999999999995</v>
      </c>
      <c r="L79">
        <v>124.44</v>
      </c>
      <c r="M79">
        <v>8.0399999999999991</v>
      </c>
      <c r="N79">
        <v>117.12</v>
      </c>
      <c r="O79">
        <v>7.57</v>
      </c>
      <c r="P79" t="str">
        <f>VLOOKUP($A79,'年俸（VLOOKUP用）'!$A:$G,2,FALSE)</f>
        <v>西武</v>
      </c>
      <c r="Q79">
        <f>VLOOKUP($A79,'年俸（VLOOKUP用）'!$A:$G,3,FALSE)</f>
        <v>15000</v>
      </c>
      <c r="R79" t="str">
        <f>VLOOKUP($A79,'年俸（VLOOKUP用）'!$A:$G,4,FALSE)</f>
        <v>外野手</v>
      </c>
      <c r="S79">
        <f>VLOOKUP($A79,'年俸（VLOOKUP用）'!$A:$G,5,FALSE)</f>
        <v>28</v>
      </c>
      <c r="T79">
        <f>VLOOKUP($A79,'年俸（VLOOKUP用）'!$A:$G,6,FALSE)</f>
        <v>183</v>
      </c>
      <c r="U79">
        <f>VLOOKUP($A79,'年俸（VLOOKUP用）'!$A:$G,7,FALSE)</f>
        <v>85</v>
      </c>
    </row>
    <row r="80" spans="1:21" x14ac:dyDescent="0.15">
      <c r="A80" t="s">
        <v>101</v>
      </c>
      <c r="B80" t="s">
        <v>78</v>
      </c>
      <c r="C80" t="s">
        <v>108</v>
      </c>
      <c r="D80">
        <v>0.27</v>
      </c>
      <c r="E80">
        <v>537</v>
      </c>
      <c r="F80">
        <v>145</v>
      </c>
      <c r="G80">
        <v>13</v>
      </c>
      <c r="H80">
        <v>81</v>
      </c>
      <c r="I80">
        <v>0.38500000000000001</v>
      </c>
      <c r="J80">
        <v>0.36199999999999999</v>
      </c>
      <c r="K80">
        <v>0.747</v>
      </c>
      <c r="L80">
        <v>76.900000000000006</v>
      </c>
      <c r="M80">
        <v>4.91</v>
      </c>
      <c r="N80">
        <v>78.290000000000006</v>
      </c>
      <c r="O80">
        <v>5</v>
      </c>
      <c r="P80" t="str">
        <f>VLOOKUP($A80,'年俸（VLOOKUP用）'!$A:$G,2,FALSE)</f>
        <v>西武</v>
      </c>
      <c r="Q80">
        <f>VLOOKUP($A80,'年俸（VLOOKUP用）'!$A:$G,3,FALSE)</f>
        <v>10000</v>
      </c>
      <c r="R80" t="str">
        <f>VLOOKUP($A80,'年俸（VLOOKUP用）'!$A:$G,4,FALSE)</f>
        <v>内野手</v>
      </c>
      <c r="S80">
        <f>VLOOKUP($A80,'年俸（VLOOKUP用）'!$A:$G,5,FALSE)</f>
        <v>25</v>
      </c>
      <c r="T80">
        <f>VLOOKUP($A80,'年俸（VLOOKUP用）'!$A:$G,6,FALSE)</f>
        <v>182</v>
      </c>
      <c r="U80">
        <f>VLOOKUP($A80,'年俸（VLOOKUP用）'!$A:$G,7,FALSE)</f>
        <v>93</v>
      </c>
    </row>
    <row r="81" spans="1:21" x14ac:dyDescent="0.15">
      <c r="A81" t="s">
        <v>102</v>
      </c>
      <c r="B81" t="s">
        <v>78</v>
      </c>
      <c r="C81" t="s">
        <v>108</v>
      </c>
      <c r="D81">
        <v>0.26800000000000002</v>
      </c>
      <c r="E81">
        <v>533</v>
      </c>
      <c r="F81">
        <v>143</v>
      </c>
      <c r="G81">
        <v>10</v>
      </c>
      <c r="H81">
        <v>42</v>
      </c>
      <c r="I81">
        <v>0.371</v>
      </c>
      <c r="J81">
        <v>0.35799999999999998</v>
      </c>
      <c r="K81">
        <v>0.73</v>
      </c>
      <c r="L81">
        <v>73.59</v>
      </c>
      <c r="M81">
        <v>4.75</v>
      </c>
      <c r="N81">
        <v>73.25</v>
      </c>
      <c r="O81">
        <v>4.7300000000000004</v>
      </c>
      <c r="P81" t="str">
        <f>VLOOKUP($A81,'年俸（VLOOKUP用）'!$A:$G,2,FALSE)</f>
        <v>西武</v>
      </c>
      <c r="Q81">
        <f>VLOOKUP($A81,'年俸（VLOOKUP用）'!$A:$G,3,FALSE)</f>
        <v>20000</v>
      </c>
      <c r="R81" t="str">
        <f>VLOOKUP($A81,'年俸（VLOOKUP用）'!$A:$G,4,FALSE)</f>
        <v>外野手</v>
      </c>
      <c r="S81">
        <f>VLOOKUP($A81,'年俸（VLOOKUP用）'!$A:$G,5,FALSE)</f>
        <v>32</v>
      </c>
      <c r="T81">
        <f>VLOOKUP($A81,'年俸（VLOOKUP用）'!$A:$G,6,FALSE)</f>
        <v>177</v>
      </c>
      <c r="U81">
        <f>VLOOKUP($A81,'年俸（VLOOKUP用）'!$A:$G,7,FALSE)</f>
        <v>85</v>
      </c>
    </row>
    <row r="82" spans="1:21" x14ac:dyDescent="0.15">
      <c r="A82" t="s">
        <v>103</v>
      </c>
      <c r="B82" t="s">
        <v>78</v>
      </c>
      <c r="C82" t="s">
        <v>108</v>
      </c>
      <c r="D82">
        <v>0.27800000000000002</v>
      </c>
      <c r="E82">
        <v>521</v>
      </c>
      <c r="F82">
        <v>145</v>
      </c>
      <c r="G82">
        <v>37</v>
      </c>
      <c r="H82">
        <v>124</v>
      </c>
      <c r="I82">
        <v>0.55900000000000005</v>
      </c>
      <c r="J82">
        <v>0.36699999999999999</v>
      </c>
      <c r="K82">
        <v>0.92600000000000005</v>
      </c>
      <c r="L82">
        <v>103.32</v>
      </c>
      <c r="M82">
        <v>7.13</v>
      </c>
      <c r="N82">
        <v>101.75</v>
      </c>
      <c r="O82">
        <v>7.03</v>
      </c>
      <c r="P82" t="str">
        <f>VLOOKUP($A82,'年俸（VLOOKUP用）'!$A:$G,2,FALSE)</f>
        <v>西武</v>
      </c>
      <c r="Q82">
        <f>VLOOKUP($A82,'年俸（VLOOKUP用）'!$A:$G,3,FALSE)</f>
        <v>41000</v>
      </c>
      <c r="R82" t="str">
        <f>VLOOKUP($A82,'年俸（VLOOKUP用）'!$A:$G,4,FALSE)</f>
        <v>内野手</v>
      </c>
      <c r="S82">
        <f>VLOOKUP($A82,'年俸（VLOOKUP用）'!$A:$G,5,FALSE)</f>
        <v>32</v>
      </c>
      <c r="T82">
        <f>VLOOKUP($A82,'年俸（VLOOKUP用）'!$A:$G,6,FALSE)</f>
        <v>175</v>
      </c>
      <c r="U82">
        <f>VLOOKUP($A82,'年俸（VLOOKUP用）'!$A:$G,7,FALSE)</f>
        <v>102</v>
      </c>
    </row>
    <row r="83" spans="1:21" x14ac:dyDescent="0.15">
      <c r="A83" t="s">
        <v>104</v>
      </c>
      <c r="B83" t="s">
        <v>78</v>
      </c>
      <c r="C83" t="s">
        <v>108</v>
      </c>
      <c r="D83">
        <v>0.28699999999999998</v>
      </c>
      <c r="E83">
        <v>474</v>
      </c>
      <c r="F83">
        <v>136</v>
      </c>
      <c r="G83">
        <v>17</v>
      </c>
      <c r="H83">
        <v>68</v>
      </c>
      <c r="I83">
        <v>0.46800000000000003</v>
      </c>
      <c r="J83">
        <v>0.35699999999999998</v>
      </c>
      <c r="K83">
        <v>0.82499999999999996</v>
      </c>
      <c r="L83">
        <v>77.95</v>
      </c>
      <c r="M83">
        <v>6.01</v>
      </c>
      <c r="N83">
        <v>75.95</v>
      </c>
      <c r="O83">
        <v>5.86</v>
      </c>
      <c r="P83" t="e">
        <f>VLOOKUP($A83,'年俸（VLOOKUP用）'!$A:$G,2,FALSE)</f>
        <v>#N/A</v>
      </c>
      <c r="Q83" t="e">
        <f>VLOOKUP($A83,'年俸（VLOOKUP用）'!$A:$G,3,FALSE)</f>
        <v>#N/A</v>
      </c>
      <c r="R83" t="e">
        <f>VLOOKUP($A83,'年俸（VLOOKUP用）'!$A:$G,4,FALSE)</f>
        <v>#N/A</v>
      </c>
      <c r="S83" t="e">
        <f>VLOOKUP($A83,'年俸（VLOOKUP用）'!$A:$G,5,FALSE)</f>
        <v>#N/A</v>
      </c>
      <c r="T83" t="e">
        <f>VLOOKUP($A83,'年俸（VLOOKUP用）'!$A:$G,6,FALSE)</f>
        <v>#N/A</v>
      </c>
      <c r="U83" t="e">
        <f>VLOOKUP($A83,'年俸（VLOOKUP用）'!$A:$G,7,FALSE)</f>
        <v>#N/A</v>
      </c>
    </row>
    <row r="84" spans="1:21" x14ac:dyDescent="0.15">
      <c r="A84" t="s">
        <v>105</v>
      </c>
      <c r="B84" t="s">
        <v>78</v>
      </c>
      <c r="C84" t="s">
        <v>108</v>
      </c>
      <c r="D84">
        <v>0.23499999999999999</v>
      </c>
      <c r="E84">
        <v>473</v>
      </c>
      <c r="F84">
        <v>111</v>
      </c>
      <c r="G84">
        <v>27</v>
      </c>
      <c r="H84">
        <v>89</v>
      </c>
      <c r="I84">
        <v>0.47099999999999997</v>
      </c>
      <c r="J84">
        <v>0.307</v>
      </c>
      <c r="K84">
        <v>0.77800000000000002</v>
      </c>
      <c r="L84">
        <v>65.72</v>
      </c>
      <c r="M84">
        <v>4.6900000000000004</v>
      </c>
      <c r="N84">
        <v>66.37</v>
      </c>
      <c r="O84">
        <v>4.74</v>
      </c>
      <c r="P84" t="str">
        <f>VLOOKUP($A84,'年俸（VLOOKUP用）'!$A:$G,2,FALSE)</f>
        <v>西武</v>
      </c>
      <c r="Q84">
        <f>VLOOKUP($A84,'年俸（VLOOKUP用）'!$A:$G,3,FALSE)</f>
        <v>25000</v>
      </c>
      <c r="R84" t="str">
        <f>VLOOKUP($A84,'年俸（VLOOKUP用）'!$A:$G,4,FALSE)</f>
        <v>内野手</v>
      </c>
      <c r="S84">
        <f>VLOOKUP($A84,'年俸（VLOOKUP用）'!$A:$G,5,FALSE)</f>
        <v>30</v>
      </c>
      <c r="T84">
        <f>VLOOKUP($A84,'年俸（VLOOKUP用）'!$A:$G,6,FALSE)</f>
        <v>198</v>
      </c>
      <c r="U84">
        <f>VLOOKUP($A84,'年俸（VLOOKUP用）'!$A:$G,7,FALSE)</f>
        <v>118</v>
      </c>
    </row>
    <row r="85" spans="1:21" x14ac:dyDescent="0.15">
      <c r="A85" t="s">
        <v>106</v>
      </c>
      <c r="B85" t="s">
        <v>78</v>
      </c>
      <c r="C85" t="s">
        <v>108</v>
      </c>
      <c r="D85">
        <v>0.21099999999999999</v>
      </c>
      <c r="E85">
        <v>399</v>
      </c>
      <c r="F85">
        <v>84</v>
      </c>
      <c r="G85">
        <v>4</v>
      </c>
      <c r="H85">
        <v>35</v>
      </c>
      <c r="I85">
        <v>0.28100000000000003</v>
      </c>
      <c r="J85">
        <v>0.247</v>
      </c>
      <c r="K85">
        <v>0.52800000000000002</v>
      </c>
      <c r="L85">
        <v>25.08</v>
      </c>
      <c r="M85">
        <v>1.96</v>
      </c>
      <c r="N85">
        <v>26.06</v>
      </c>
      <c r="O85">
        <v>2.0299999999999998</v>
      </c>
      <c r="P85" t="e">
        <f>VLOOKUP($A85,'年俸（VLOOKUP用）'!$A:$G,2,FALSE)</f>
        <v>#N/A</v>
      </c>
      <c r="Q85" t="e">
        <f>VLOOKUP($A85,'年俸（VLOOKUP用）'!$A:$G,3,FALSE)</f>
        <v>#N/A</v>
      </c>
      <c r="R85" t="e">
        <f>VLOOKUP($A85,'年俸（VLOOKUP用）'!$A:$G,4,FALSE)</f>
        <v>#N/A</v>
      </c>
      <c r="S85" t="e">
        <f>VLOOKUP($A85,'年俸（VLOOKUP用）'!$A:$G,5,FALSE)</f>
        <v>#N/A</v>
      </c>
      <c r="T85" t="e">
        <f>VLOOKUP($A85,'年俸（VLOOKUP用）'!$A:$G,6,FALSE)</f>
        <v>#N/A</v>
      </c>
      <c r="U85" t="e">
        <f>VLOOKUP($A85,'年俸（VLOOKUP用）'!$A:$G,7,FALSE)</f>
        <v>#N/A</v>
      </c>
    </row>
    <row r="86" spans="1:21" x14ac:dyDescent="0.15">
      <c r="A86" t="s">
        <v>107</v>
      </c>
      <c r="B86" t="s">
        <v>78</v>
      </c>
      <c r="C86" t="s">
        <v>108</v>
      </c>
      <c r="D86">
        <v>0.29399999999999998</v>
      </c>
      <c r="E86">
        <v>235</v>
      </c>
      <c r="F86">
        <v>69</v>
      </c>
      <c r="G86">
        <v>3</v>
      </c>
      <c r="H86">
        <v>22</v>
      </c>
      <c r="I86">
        <v>0.39600000000000002</v>
      </c>
      <c r="J86">
        <v>0.36699999999999999</v>
      </c>
      <c r="K86">
        <v>0.76300000000000001</v>
      </c>
      <c r="L86">
        <v>35.78</v>
      </c>
      <c r="M86">
        <v>5.37</v>
      </c>
      <c r="N86">
        <v>34.58</v>
      </c>
      <c r="O86">
        <v>5.19</v>
      </c>
      <c r="P86" t="e">
        <f>VLOOKUP($A86,'年俸（VLOOKUP用）'!$A:$G,2,FALSE)</f>
        <v>#N/A</v>
      </c>
      <c r="Q86" t="e">
        <f>VLOOKUP($A86,'年俸（VLOOKUP用）'!$A:$G,3,FALSE)</f>
        <v>#N/A</v>
      </c>
      <c r="R86" t="e">
        <f>VLOOKUP($A86,'年俸（VLOOKUP用）'!$A:$G,4,FALSE)</f>
        <v>#N/A</v>
      </c>
      <c r="S86" t="e">
        <f>VLOOKUP($A86,'年俸（VLOOKUP用）'!$A:$G,5,FALSE)</f>
        <v>#N/A</v>
      </c>
      <c r="T86" t="e">
        <f>VLOOKUP($A86,'年俸（VLOOKUP用）'!$A:$G,6,FALSE)</f>
        <v>#N/A</v>
      </c>
      <c r="U86" t="e">
        <f>VLOOKUP($A86,'年俸（VLOOKUP用）'!$A:$G,7,FALSE)</f>
        <v>#N/A</v>
      </c>
    </row>
    <row r="87" spans="1:21" x14ac:dyDescent="0.15">
      <c r="A87" t="s">
        <v>109</v>
      </c>
      <c r="B87" t="s">
        <v>78</v>
      </c>
      <c r="C87" t="s">
        <v>116</v>
      </c>
      <c r="D87">
        <v>0.23899999999999999</v>
      </c>
      <c r="E87">
        <v>506</v>
      </c>
      <c r="F87">
        <v>121</v>
      </c>
      <c r="G87">
        <v>11</v>
      </c>
      <c r="H87">
        <v>55</v>
      </c>
      <c r="I87">
        <v>0.34799999999999998</v>
      </c>
      <c r="J87">
        <v>0.31</v>
      </c>
      <c r="K87">
        <v>0.65800000000000003</v>
      </c>
      <c r="L87">
        <v>53.92</v>
      </c>
      <c r="M87">
        <v>3.28</v>
      </c>
      <c r="N87">
        <v>55.8</v>
      </c>
      <c r="O87">
        <v>3.39</v>
      </c>
      <c r="P87" t="str">
        <f>VLOOKUP($A87,'年俸（VLOOKUP用）'!$A:$G,2,FALSE)</f>
        <v>オリックス</v>
      </c>
      <c r="Q87">
        <f>VLOOKUP($A87,'年俸（VLOOKUP用）'!$A:$G,3,FALSE)</f>
        <v>6300</v>
      </c>
      <c r="R87" t="str">
        <f>VLOOKUP($A87,'年俸（VLOOKUP用）'!$A:$G,4,FALSE)</f>
        <v>内野手</v>
      </c>
      <c r="S87">
        <f>VLOOKUP($A87,'年俸（VLOOKUP用）'!$A:$G,5,FALSE)</f>
        <v>28</v>
      </c>
      <c r="T87">
        <f>VLOOKUP($A87,'年俸（VLOOKUP用）'!$A:$G,6,FALSE)</f>
        <v>178</v>
      </c>
      <c r="U87">
        <f>VLOOKUP($A87,'年俸（VLOOKUP用）'!$A:$G,7,FALSE)</f>
        <v>78</v>
      </c>
    </row>
    <row r="88" spans="1:21" x14ac:dyDescent="0.15">
      <c r="A88" t="s">
        <v>110</v>
      </c>
      <c r="B88" t="s">
        <v>78</v>
      </c>
      <c r="C88" t="s">
        <v>116</v>
      </c>
      <c r="D88">
        <v>0.26200000000000001</v>
      </c>
      <c r="E88">
        <v>484</v>
      </c>
      <c r="F88">
        <v>127</v>
      </c>
      <c r="G88">
        <v>17</v>
      </c>
      <c r="H88">
        <v>68</v>
      </c>
      <c r="I88">
        <v>0.41299999999999998</v>
      </c>
      <c r="J88">
        <v>0.36599999999999999</v>
      </c>
      <c r="K88">
        <v>0.78</v>
      </c>
      <c r="L88">
        <v>76.69</v>
      </c>
      <c r="M88">
        <v>5.57</v>
      </c>
      <c r="N88">
        <v>75.959999999999994</v>
      </c>
      <c r="O88">
        <v>5.51</v>
      </c>
      <c r="P88" t="str">
        <f>VLOOKUP($A88,'年俸（VLOOKUP用）'!$A:$G,2,FALSE)</f>
        <v>オリックス</v>
      </c>
      <c r="Q88">
        <f>VLOOKUP($A88,'年俸（VLOOKUP用）'!$A:$G,3,FALSE)</f>
        <v>28000</v>
      </c>
      <c r="R88" t="str">
        <f>VLOOKUP($A88,'年俸（VLOOKUP用）'!$A:$G,4,FALSE)</f>
        <v>外野手</v>
      </c>
      <c r="S88">
        <f>VLOOKUP($A88,'年俸（VLOOKUP用）'!$A:$G,5,FALSE)</f>
        <v>34</v>
      </c>
      <c r="T88">
        <f>VLOOKUP($A88,'年俸（VLOOKUP用）'!$A:$G,6,FALSE)</f>
        <v>187</v>
      </c>
      <c r="U88">
        <f>VLOOKUP($A88,'年俸（VLOOKUP用）'!$A:$G,7,FALSE)</f>
        <v>88</v>
      </c>
    </row>
    <row r="89" spans="1:21" x14ac:dyDescent="0.15">
      <c r="A89" t="s">
        <v>111</v>
      </c>
      <c r="B89" t="s">
        <v>78</v>
      </c>
      <c r="C89" t="s">
        <v>116</v>
      </c>
      <c r="D89">
        <v>0.24</v>
      </c>
      <c r="E89">
        <v>417</v>
      </c>
      <c r="F89">
        <v>100</v>
      </c>
      <c r="G89">
        <v>10</v>
      </c>
      <c r="H89">
        <v>46</v>
      </c>
      <c r="I89">
        <v>0.35699999999999998</v>
      </c>
      <c r="J89">
        <v>0.34200000000000003</v>
      </c>
      <c r="K89">
        <v>0.69899999999999995</v>
      </c>
      <c r="L89">
        <v>52.29</v>
      </c>
      <c r="M89">
        <v>4.28</v>
      </c>
      <c r="N89">
        <v>52.53</v>
      </c>
      <c r="O89">
        <v>4.3</v>
      </c>
      <c r="P89" t="e">
        <f>VLOOKUP($A89,'年俸（VLOOKUP用）'!$A:$G,2,FALSE)</f>
        <v>#N/A</v>
      </c>
      <c r="Q89" t="e">
        <f>VLOOKUP($A89,'年俸（VLOOKUP用）'!$A:$G,3,FALSE)</f>
        <v>#N/A</v>
      </c>
      <c r="R89" t="e">
        <f>VLOOKUP($A89,'年俸（VLOOKUP用）'!$A:$G,4,FALSE)</f>
        <v>#N/A</v>
      </c>
      <c r="S89" t="e">
        <f>VLOOKUP($A89,'年俸（VLOOKUP用）'!$A:$G,5,FALSE)</f>
        <v>#N/A</v>
      </c>
      <c r="T89" t="e">
        <f>VLOOKUP($A89,'年俸（VLOOKUP用）'!$A:$G,6,FALSE)</f>
        <v>#N/A</v>
      </c>
      <c r="U89" t="e">
        <f>VLOOKUP($A89,'年俸（VLOOKUP用）'!$A:$G,7,FALSE)</f>
        <v>#N/A</v>
      </c>
    </row>
    <row r="90" spans="1:21" x14ac:dyDescent="0.15">
      <c r="A90" s="11" t="s">
        <v>149</v>
      </c>
      <c r="B90" t="s">
        <v>78</v>
      </c>
      <c r="C90" t="s">
        <v>116</v>
      </c>
      <c r="D90">
        <v>0.28000000000000003</v>
      </c>
      <c r="E90">
        <v>389</v>
      </c>
      <c r="F90">
        <v>109</v>
      </c>
      <c r="G90">
        <v>11</v>
      </c>
      <c r="H90">
        <v>51</v>
      </c>
      <c r="I90">
        <v>0.42399999999999999</v>
      </c>
      <c r="J90">
        <v>0.317</v>
      </c>
      <c r="K90">
        <v>0.74099999999999999</v>
      </c>
      <c r="L90">
        <v>50.91</v>
      </c>
      <c r="M90">
        <v>4.6900000000000004</v>
      </c>
      <c r="N90">
        <v>50.59</v>
      </c>
      <c r="O90">
        <v>4.66</v>
      </c>
      <c r="P90" t="str">
        <f>VLOOKUP($A90,'年俸（VLOOKUP用）'!$A:$G,2,FALSE)</f>
        <v>オリックス</v>
      </c>
      <c r="Q90">
        <f>VLOOKUP($A90,'年俸（VLOOKUP用）'!$A:$G,3,FALSE)</f>
        <v>6400</v>
      </c>
      <c r="R90" t="str">
        <f>VLOOKUP($A90,'年俸（VLOOKUP用）'!$A:$G,4,FALSE)</f>
        <v>外野手</v>
      </c>
      <c r="S90">
        <f>VLOOKUP($A90,'年俸（VLOOKUP用）'!$A:$G,5,FALSE)</f>
        <v>28</v>
      </c>
      <c r="T90">
        <f>VLOOKUP($A90,'年俸（VLOOKUP用）'!$A:$G,6,FALSE)</f>
        <v>186</v>
      </c>
      <c r="U90">
        <f>VLOOKUP($A90,'年俸（VLOOKUP用）'!$A:$G,7,FALSE)</f>
        <v>98</v>
      </c>
    </row>
    <row r="91" spans="1:21" x14ac:dyDescent="0.15">
      <c r="A91" t="s">
        <v>112</v>
      </c>
      <c r="B91" t="s">
        <v>78</v>
      </c>
      <c r="C91" t="s">
        <v>116</v>
      </c>
      <c r="D91">
        <v>0.23400000000000001</v>
      </c>
      <c r="E91">
        <v>334</v>
      </c>
      <c r="F91">
        <v>78</v>
      </c>
      <c r="G91">
        <v>2</v>
      </c>
      <c r="H91">
        <v>31</v>
      </c>
      <c r="I91">
        <v>0.28699999999999998</v>
      </c>
      <c r="J91">
        <v>0.29399999999999998</v>
      </c>
      <c r="K91">
        <v>0.58199999999999996</v>
      </c>
      <c r="L91">
        <v>27.72</v>
      </c>
      <c r="M91">
        <v>2.61</v>
      </c>
      <c r="N91">
        <v>29.12</v>
      </c>
      <c r="O91">
        <v>2.74</v>
      </c>
      <c r="P91" t="e">
        <f>VLOOKUP($A91,'年俸（VLOOKUP用）'!$A:$G,2,FALSE)</f>
        <v>#N/A</v>
      </c>
      <c r="Q91" t="e">
        <f>VLOOKUP($A91,'年俸（VLOOKUP用）'!$A:$G,3,FALSE)</f>
        <v>#N/A</v>
      </c>
      <c r="R91" t="e">
        <f>VLOOKUP($A91,'年俸（VLOOKUP用）'!$A:$G,4,FALSE)</f>
        <v>#N/A</v>
      </c>
      <c r="S91" t="e">
        <f>VLOOKUP($A91,'年俸（VLOOKUP用）'!$A:$G,5,FALSE)</f>
        <v>#N/A</v>
      </c>
      <c r="T91" t="e">
        <f>VLOOKUP($A91,'年俸（VLOOKUP用）'!$A:$G,6,FALSE)</f>
        <v>#N/A</v>
      </c>
      <c r="U91" t="e">
        <f>VLOOKUP($A91,'年俸（VLOOKUP用）'!$A:$G,7,FALSE)</f>
        <v>#N/A</v>
      </c>
    </row>
    <row r="92" spans="1:21" x14ac:dyDescent="0.15">
      <c r="A92" t="s">
        <v>113</v>
      </c>
      <c r="B92" t="s">
        <v>78</v>
      </c>
      <c r="C92" t="s">
        <v>116</v>
      </c>
      <c r="D92">
        <v>0.27100000000000002</v>
      </c>
      <c r="E92">
        <v>247</v>
      </c>
      <c r="F92">
        <v>67</v>
      </c>
      <c r="G92">
        <v>1</v>
      </c>
      <c r="H92">
        <v>28</v>
      </c>
      <c r="I92">
        <v>0.32800000000000001</v>
      </c>
      <c r="J92">
        <v>0.34799999999999998</v>
      </c>
      <c r="K92">
        <v>0.67600000000000005</v>
      </c>
      <c r="L92">
        <v>30.08</v>
      </c>
      <c r="M92">
        <v>4.0999999999999996</v>
      </c>
      <c r="N92">
        <v>29.83</v>
      </c>
      <c r="O92">
        <v>4.07</v>
      </c>
      <c r="P92" t="str">
        <f>VLOOKUP($A92,'年俸（VLOOKUP用）'!$A:$G,2,FALSE)</f>
        <v>オリックス</v>
      </c>
      <c r="Q92">
        <f>VLOOKUP($A92,'年俸（VLOOKUP用）'!$A:$G,3,FALSE)</f>
        <v>5700</v>
      </c>
      <c r="R92" t="str">
        <f>VLOOKUP($A92,'年俸（VLOOKUP用）'!$A:$G,4,FALSE)</f>
        <v>捕手</v>
      </c>
      <c r="S92">
        <f>VLOOKUP($A92,'年俸（VLOOKUP用）'!$A:$G,5,FALSE)</f>
        <v>27</v>
      </c>
      <c r="T92">
        <f>VLOOKUP($A92,'年俸（VLOOKUP用）'!$A:$G,6,FALSE)</f>
        <v>180</v>
      </c>
      <c r="U92">
        <f>VLOOKUP($A92,'年俸（VLOOKUP用）'!$A:$G,7,FALSE)</f>
        <v>83</v>
      </c>
    </row>
    <row r="93" spans="1:21" x14ac:dyDescent="0.15">
      <c r="A93" t="s">
        <v>114</v>
      </c>
      <c r="B93" t="s">
        <v>78</v>
      </c>
      <c r="C93" t="s">
        <v>116</v>
      </c>
      <c r="D93">
        <v>0.252</v>
      </c>
      <c r="E93">
        <v>222</v>
      </c>
      <c r="F93">
        <v>56</v>
      </c>
      <c r="G93">
        <v>12</v>
      </c>
      <c r="H93">
        <v>35</v>
      </c>
      <c r="I93">
        <v>0.45500000000000002</v>
      </c>
      <c r="J93">
        <v>0.316</v>
      </c>
      <c r="K93">
        <v>0.77100000000000002</v>
      </c>
      <c r="L93">
        <v>31.89</v>
      </c>
      <c r="M93">
        <v>4.9800000000000004</v>
      </c>
      <c r="N93">
        <v>32.979999999999997</v>
      </c>
      <c r="O93">
        <v>5.15</v>
      </c>
      <c r="P93" t="e">
        <f>VLOOKUP($A93,'年俸（VLOOKUP用）'!$A:$G,2,FALSE)</f>
        <v>#N/A</v>
      </c>
      <c r="Q93" t="e">
        <f>VLOOKUP($A93,'年俸（VLOOKUP用）'!$A:$G,3,FALSE)</f>
        <v>#N/A</v>
      </c>
      <c r="R93" t="e">
        <f>VLOOKUP($A93,'年俸（VLOOKUP用）'!$A:$G,4,FALSE)</f>
        <v>#N/A</v>
      </c>
      <c r="S93" t="e">
        <f>VLOOKUP($A93,'年俸（VLOOKUP用）'!$A:$G,5,FALSE)</f>
        <v>#N/A</v>
      </c>
      <c r="T93" t="e">
        <f>VLOOKUP($A93,'年俸（VLOOKUP用）'!$A:$G,6,FALSE)</f>
        <v>#N/A</v>
      </c>
      <c r="U93" t="e">
        <f>VLOOKUP($A93,'年俸（VLOOKUP用）'!$A:$G,7,FALSE)</f>
        <v>#N/A</v>
      </c>
    </row>
    <row r="94" spans="1:21" x14ac:dyDescent="0.15">
      <c r="A94" t="s">
        <v>115</v>
      </c>
      <c r="B94" t="s">
        <v>78</v>
      </c>
      <c r="C94" t="s">
        <v>116</v>
      </c>
      <c r="D94">
        <v>0.26700000000000002</v>
      </c>
      <c r="E94">
        <v>221</v>
      </c>
      <c r="F94">
        <v>59</v>
      </c>
      <c r="G94">
        <v>1</v>
      </c>
      <c r="H94">
        <v>15</v>
      </c>
      <c r="I94">
        <v>0.32600000000000001</v>
      </c>
      <c r="J94">
        <v>0.33900000000000002</v>
      </c>
      <c r="K94">
        <v>0.66500000000000004</v>
      </c>
      <c r="L94">
        <v>26.56</v>
      </c>
      <c r="M94">
        <v>4.1900000000000004</v>
      </c>
      <c r="N94">
        <v>25.83</v>
      </c>
      <c r="O94">
        <v>4.08</v>
      </c>
      <c r="P94" t="e">
        <f>VLOOKUP($A94,'年俸（VLOOKUP用）'!$A:$G,2,FALSE)</f>
        <v>#N/A</v>
      </c>
      <c r="Q94" t="e">
        <f>VLOOKUP($A94,'年俸（VLOOKUP用）'!$A:$G,3,FALSE)</f>
        <v>#N/A</v>
      </c>
      <c r="R94" t="e">
        <f>VLOOKUP($A94,'年俸（VLOOKUP用）'!$A:$G,4,FALSE)</f>
        <v>#N/A</v>
      </c>
      <c r="S94" t="e">
        <f>VLOOKUP($A94,'年俸（VLOOKUP用）'!$A:$G,5,FALSE)</f>
        <v>#N/A</v>
      </c>
      <c r="T94" t="e">
        <f>VLOOKUP($A94,'年俸（VLOOKUP用）'!$A:$G,6,FALSE)</f>
        <v>#N/A</v>
      </c>
      <c r="U94" t="e">
        <f>VLOOKUP($A94,'年俸（VLOOKUP用）'!$A:$G,7,FALSE)</f>
        <v>#N/A</v>
      </c>
    </row>
    <row r="95" spans="1:21" x14ac:dyDescent="0.15">
      <c r="A95" t="s">
        <v>117</v>
      </c>
      <c r="B95" t="s">
        <v>78</v>
      </c>
      <c r="C95" t="s">
        <v>126</v>
      </c>
      <c r="D95">
        <v>0.25600000000000001</v>
      </c>
      <c r="E95">
        <v>445</v>
      </c>
      <c r="F95">
        <v>114</v>
      </c>
      <c r="G95">
        <v>10</v>
      </c>
      <c r="H95">
        <v>48</v>
      </c>
      <c r="I95">
        <v>0.36599999999999999</v>
      </c>
      <c r="J95">
        <v>0.32400000000000001</v>
      </c>
      <c r="K95">
        <v>0.69</v>
      </c>
      <c r="L95">
        <v>56.29</v>
      </c>
      <c r="M95">
        <v>4.34</v>
      </c>
      <c r="N95">
        <v>56.28</v>
      </c>
      <c r="O95">
        <v>4.34</v>
      </c>
      <c r="P95" t="str">
        <f>VLOOKUP($A95,'年俸（VLOOKUP用）'!$A:$G,2,FALSE)</f>
        <v>楽天</v>
      </c>
      <c r="Q95">
        <f>VLOOKUP($A95,'年俸（VLOOKUP用）'!$A:$G,3,FALSE)</f>
        <v>16000</v>
      </c>
      <c r="R95" t="str">
        <f>VLOOKUP($A95,'年俸（VLOOKUP用）'!$A:$G,4,FALSE)</f>
        <v>外野手</v>
      </c>
      <c r="S95">
        <f>VLOOKUP($A95,'年俸（VLOOKUP用）'!$A:$G,5,FALSE)</f>
        <v>40</v>
      </c>
      <c r="T95">
        <f>VLOOKUP($A95,'年俸（VLOOKUP用）'!$A:$G,6,FALSE)</f>
        <v>177</v>
      </c>
      <c r="U95">
        <f>VLOOKUP($A95,'年俸（VLOOKUP用）'!$A:$G,7,FALSE)</f>
        <v>85</v>
      </c>
    </row>
    <row r="96" spans="1:21" x14ac:dyDescent="0.15">
      <c r="A96" t="s">
        <v>118</v>
      </c>
      <c r="B96" t="s">
        <v>78</v>
      </c>
      <c r="C96" t="s">
        <v>126</v>
      </c>
      <c r="D96">
        <v>0.26800000000000002</v>
      </c>
      <c r="E96">
        <v>406</v>
      </c>
      <c r="F96">
        <v>109</v>
      </c>
      <c r="G96">
        <v>17</v>
      </c>
      <c r="H96">
        <v>40</v>
      </c>
      <c r="I96">
        <v>0.44800000000000001</v>
      </c>
      <c r="J96">
        <v>0.39600000000000002</v>
      </c>
      <c r="K96">
        <v>0.84499999999999997</v>
      </c>
      <c r="L96">
        <v>75.430000000000007</v>
      </c>
      <c r="M96">
        <v>6.68</v>
      </c>
      <c r="N96">
        <v>74.41</v>
      </c>
      <c r="O96">
        <v>6.59</v>
      </c>
      <c r="P96" t="e">
        <f>VLOOKUP($A96,'年俸（VLOOKUP用）'!$A:$G,2,FALSE)</f>
        <v>#N/A</v>
      </c>
      <c r="Q96" t="e">
        <f>VLOOKUP($A96,'年俸（VLOOKUP用）'!$A:$G,3,FALSE)</f>
        <v>#N/A</v>
      </c>
      <c r="R96" t="e">
        <f>VLOOKUP($A96,'年俸（VLOOKUP用）'!$A:$G,4,FALSE)</f>
        <v>#N/A</v>
      </c>
      <c r="S96" t="e">
        <f>VLOOKUP($A96,'年俸（VLOOKUP用）'!$A:$G,5,FALSE)</f>
        <v>#N/A</v>
      </c>
      <c r="T96" t="e">
        <f>VLOOKUP($A96,'年俸（VLOOKUP用）'!$A:$G,6,FALSE)</f>
        <v>#N/A</v>
      </c>
      <c r="U96" t="e">
        <f>VLOOKUP($A96,'年俸（VLOOKUP用）'!$A:$G,7,FALSE)</f>
        <v>#N/A</v>
      </c>
    </row>
    <row r="97" spans="1:21" x14ac:dyDescent="0.15">
      <c r="A97" t="s">
        <v>119</v>
      </c>
      <c r="B97" t="s">
        <v>78</v>
      </c>
      <c r="C97" t="s">
        <v>126</v>
      </c>
      <c r="D97">
        <v>0.27</v>
      </c>
      <c r="E97">
        <v>392</v>
      </c>
      <c r="F97">
        <v>106</v>
      </c>
      <c r="G97">
        <v>5</v>
      </c>
      <c r="H97">
        <v>43</v>
      </c>
      <c r="I97">
        <v>0.34899999999999998</v>
      </c>
      <c r="J97">
        <v>0.32600000000000001</v>
      </c>
      <c r="K97">
        <v>0.67600000000000005</v>
      </c>
      <c r="L97">
        <v>49.09</v>
      </c>
      <c r="M97">
        <v>4.21</v>
      </c>
      <c r="N97">
        <v>50</v>
      </c>
      <c r="O97">
        <v>4.29</v>
      </c>
      <c r="P97" t="str">
        <f>VLOOKUP($A97,'年俸（VLOOKUP用）'!$A:$G,2,FALSE)</f>
        <v>楽天</v>
      </c>
      <c r="Q97">
        <f>VLOOKUP($A97,'年俸（VLOOKUP用）'!$A:$G,3,FALSE)</f>
        <v>11000</v>
      </c>
      <c r="R97" t="str">
        <f>VLOOKUP($A97,'年俸（VLOOKUP用）'!$A:$G,4,FALSE)</f>
        <v>内野手</v>
      </c>
      <c r="S97">
        <f>VLOOKUP($A97,'年俸（VLOOKUP用）'!$A:$G,5,FALSE)</f>
        <v>34</v>
      </c>
      <c r="T97">
        <f>VLOOKUP($A97,'年俸（VLOOKUP用）'!$A:$G,6,FALSE)</f>
        <v>175</v>
      </c>
      <c r="U97">
        <f>VLOOKUP($A97,'年俸（VLOOKUP用）'!$A:$G,7,FALSE)</f>
        <v>75</v>
      </c>
    </row>
    <row r="98" spans="1:21" x14ac:dyDescent="0.15">
      <c r="A98" t="s">
        <v>120</v>
      </c>
      <c r="B98" t="s">
        <v>78</v>
      </c>
      <c r="C98" t="s">
        <v>126</v>
      </c>
      <c r="D98">
        <v>0.23699999999999999</v>
      </c>
      <c r="E98">
        <v>413</v>
      </c>
      <c r="F98">
        <v>98</v>
      </c>
      <c r="G98">
        <v>9</v>
      </c>
      <c r="H98">
        <v>42</v>
      </c>
      <c r="I98">
        <v>0.34599999999999997</v>
      </c>
      <c r="J98">
        <v>0.26500000000000001</v>
      </c>
      <c r="K98">
        <v>0.61099999999999999</v>
      </c>
      <c r="L98">
        <v>35.729999999999997</v>
      </c>
      <c r="M98">
        <v>2.8</v>
      </c>
      <c r="N98">
        <v>37.17</v>
      </c>
      <c r="O98">
        <v>2.91</v>
      </c>
      <c r="P98" t="str">
        <f>VLOOKUP($A98,'年俸（VLOOKUP用）'!$A:$G,2,FALSE)</f>
        <v>楽天</v>
      </c>
      <c r="Q98">
        <f>VLOOKUP($A98,'年俸（VLOOKUP用）'!$A:$G,3,FALSE)</f>
        <v>9000</v>
      </c>
      <c r="R98" t="str">
        <f>VLOOKUP($A98,'年俸（VLOOKUP用）'!$A:$G,4,FALSE)</f>
        <v>内野手</v>
      </c>
      <c r="S98">
        <f>VLOOKUP($A98,'年俸（VLOOKUP用）'!$A:$G,5,FALSE)</f>
        <v>37</v>
      </c>
      <c r="T98">
        <f>VLOOKUP($A98,'年俸（VLOOKUP用）'!$A:$G,6,FALSE)</f>
        <v>175</v>
      </c>
      <c r="U98">
        <f>VLOOKUP($A98,'年俸（VLOOKUP用）'!$A:$G,7,FALSE)</f>
        <v>75</v>
      </c>
    </row>
    <row r="99" spans="1:21" x14ac:dyDescent="0.15">
      <c r="A99" t="s">
        <v>121</v>
      </c>
      <c r="B99" t="s">
        <v>78</v>
      </c>
      <c r="C99" t="s">
        <v>126</v>
      </c>
      <c r="D99">
        <v>0.219</v>
      </c>
      <c r="E99">
        <v>338</v>
      </c>
      <c r="F99">
        <v>74</v>
      </c>
      <c r="G99">
        <v>4</v>
      </c>
      <c r="H99">
        <v>18</v>
      </c>
      <c r="I99">
        <v>0.28699999999999998</v>
      </c>
      <c r="J99">
        <v>0.33800000000000002</v>
      </c>
      <c r="K99">
        <v>0.624</v>
      </c>
      <c r="L99">
        <v>35.46</v>
      </c>
      <c r="M99">
        <v>3.3</v>
      </c>
      <c r="N99">
        <v>36.21</v>
      </c>
      <c r="O99">
        <v>3.37</v>
      </c>
      <c r="P99" t="str">
        <f>VLOOKUP($A99,'年俸（VLOOKUP用）'!$A:$G,2,FALSE)</f>
        <v>楽天</v>
      </c>
      <c r="Q99">
        <f>VLOOKUP($A99,'年俸（VLOOKUP用）'!$A:$G,3,FALSE)</f>
        <v>11000</v>
      </c>
      <c r="R99" t="str">
        <f>VLOOKUP($A99,'年俸（VLOOKUP用）'!$A:$G,4,FALSE)</f>
        <v>捕手</v>
      </c>
      <c r="S99">
        <f>VLOOKUP($A99,'年俸（VLOOKUP用）'!$A:$G,5,FALSE)</f>
        <v>31</v>
      </c>
      <c r="T99">
        <f>VLOOKUP($A99,'年俸（VLOOKUP用）'!$A:$G,6,FALSE)</f>
        <v>179</v>
      </c>
      <c r="U99">
        <f>VLOOKUP($A99,'年俸（VLOOKUP用）'!$A:$G,7,FALSE)</f>
        <v>82</v>
      </c>
    </row>
    <row r="100" spans="1:21" x14ac:dyDescent="0.15">
      <c r="A100" t="s">
        <v>122</v>
      </c>
      <c r="B100" t="s">
        <v>78</v>
      </c>
      <c r="C100" t="s">
        <v>126</v>
      </c>
      <c r="D100">
        <v>0.30099999999999999</v>
      </c>
      <c r="E100">
        <v>316</v>
      </c>
      <c r="F100">
        <v>95</v>
      </c>
      <c r="G100">
        <v>1</v>
      </c>
      <c r="H100">
        <v>36</v>
      </c>
      <c r="I100">
        <v>0.34799999999999998</v>
      </c>
      <c r="J100">
        <v>0.35899999999999999</v>
      </c>
      <c r="K100">
        <v>0.70699999999999996</v>
      </c>
      <c r="L100">
        <v>42.3</v>
      </c>
      <c r="M100">
        <v>4.84</v>
      </c>
      <c r="N100">
        <v>41.82</v>
      </c>
      <c r="O100">
        <v>4.78</v>
      </c>
      <c r="P100" t="str">
        <f>VLOOKUP($A100,'年俸（VLOOKUP用）'!$A:$G,2,FALSE)</f>
        <v>楽天</v>
      </c>
      <c r="Q100">
        <f>VLOOKUP($A100,'年俸（VLOOKUP用）'!$A:$G,3,FALSE)</f>
        <v>8100</v>
      </c>
      <c r="R100" t="str">
        <f>VLOOKUP($A100,'年俸（VLOOKUP用）'!$A:$G,4,FALSE)</f>
        <v>内野手</v>
      </c>
      <c r="S100">
        <f>VLOOKUP($A100,'年俸（VLOOKUP用）'!$A:$G,5,FALSE)</f>
        <v>28</v>
      </c>
      <c r="T100">
        <f>VLOOKUP($A100,'年俸（VLOOKUP用）'!$A:$G,6,FALSE)</f>
        <v>174</v>
      </c>
      <c r="U100">
        <f>VLOOKUP($A100,'年俸（VLOOKUP用）'!$A:$G,7,FALSE)</f>
        <v>78</v>
      </c>
    </row>
    <row r="101" spans="1:21" x14ac:dyDescent="0.15">
      <c r="A101" t="s">
        <v>123</v>
      </c>
      <c r="B101" t="s">
        <v>78</v>
      </c>
      <c r="C101" t="s">
        <v>126</v>
      </c>
      <c r="D101">
        <v>0.255</v>
      </c>
      <c r="E101">
        <v>274</v>
      </c>
      <c r="F101">
        <v>70</v>
      </c>
      <c r="G101">
        <v>14</v>
      </c>
      <c r="H101">
        <v>50</v>
      </c>
      <c r="I101">
        <v>0.45300000000000001</v>
      </c>
      <c r="J101">
        <v>0.33900000000000002</v>
      </c>
      <c r="K101">
        <v>0.79100000000000004</v>
      </c>
      <c r="L101">
        <v>42.43</v>
      </c>
      <c r="M101">
        <v>5.38</v>
      </c>
      <c r="N101">
        <v>43.25</v>
      </c>
      <c r="O101">
        <v>5.48</v>
      </c>
      <c r="P101" t="e">
        <f>VLOOKUP($A101,'年俸（VLOOKUP用）'!$A:$G,2,FALSE)</f>
        <v>#N/A</v>
      </c>
      <c r="Q101" t="e">
        <f>VLOOKUP($A101,'年俸（VLOOKUP用）'!$A:$G,3,FALSE)</f>
        <v>#N/A</v>
      </c>
      <c r="R101" t="e">
        <f>VLOOKUP($A101,'年俸（VLOOKUP用）'!$A:$G,4,FALSE)</f>
        <v>#N/A</v>
      </c>
      <c r="S101" t="e">
        <f>VLOOKUP($A101,'年俸（VLOOKUP用）'!$A:$G,5,FALSE)</f>
        <v>#N/A</v>
      </c>
      <c r="T101" t="e">
        <f>VLOOKUP($A101,'年俸（VLOOKUP用）'!$A:$G,6,FALSE)</f>
        <v>#N/A</v>
      </c>
      <c r="U101" t="e">
        <f>VLOOKUP($A101,'年俸（VLOOKUP用）'!$A:$G,7,FALSE)</f>
        <v>#N/A</v>
      </c>
    </row>
    <row r="102" spans="1:21" x14ac:dyDescent="0.15">
      <c r="A102" t="s">
        <v>124</v>
      </c>
      <c r="B102" t="s">
        <v>78</v>
      </c>
      <c r="C102" t="s">
        <v>126</v>
      </c>
      <c r="D102">
        <v>0.252</v>
      </c>
      <c r="E102">
        <v>258</v>
      </c>
      <c r="F102">
        <v>65</v>
      </c>
      <c r="G102">
        <v>0</v>
      </c>
      <c r="H102">
        <v>12</v>
      </c>
      <c r="I102">
        <v>0.314</v>
      </c>
      <c r="J102">
        <v>0.317</v>
      </c>
      <c r="K102">
        <v>0.63100000000000001</v>
      </c>
      <c r="L102">
        <v>27.31</v>
      </c>
      <c r="M102">
        <v>3.56</v>
      </c>
      <c r="N102">
        <v>26.96</v>
      </c>
      <c r="O102">
        <v>3.52</v>
      </c>
      <c r="P102" t="str">
        <f>VLOOKUP($A102,'年俸（VLOOKUP用）'!$A:$G,2,FALSE)</f>
        <v>楽天</v>
      </c>
      <c r="Q102">
        <f>VLOOKUP($A102,'年俸（VLOOKUP用）'!$A:$G,3,FALSE)</f>
        <v>6240</v>
      </c>
      <c r="R102" t="str">
        <f>VLOOKUP($A102,'年俸（VLOOKUP用）'!$A:$G,4,FALSE)</f>
        <v>外野手</v>
      </c>
      <c r="S102">
        <f>VLOOKUP($A102,'年俸（VLOOKUP用）'!$A:$G,5,FALSE)</f>
        <v>30</v>
      </c>
      <c r="T102">
        <f>VLOOKUP($A102,'年俸（VLOOKUP用）'!$A:$G,6,FALSE)</f>
        <v>179</v>
      </c>
      <c r="U102">
        <f>VLOOKUP($A102,'年俸（VLOOKUP用）'!$A:$G,7,FALSE)</f>
        <v>72</v>
      </c>
    </row>
    <row r="103" spans="1:21" x14ac:dyDescent="0.15">
      <c r="A103" t="s">
        <v>125</v>
      </c>
      <c r="B103" t="s">
        <v>78</v>
      </c>
      <c r="C103" t="s">
        <v>126</v>
      </c>
      <c r="D103">
        <v>0.22600000000000001</v>
      </c>
      <c r="E103">
        <v>199</v>
      </c>
      <c r="F103">
        <v>45</v>
      </c>
      <c r="G103">
        <v>7</v>
      </c>
      <c r="H103">
        <v>18</v>
      </c>
      <c r="I103">
        <v>0.39200000000000002</v>
      </c>
      <c r="J103">
        <v>0.32800000000000001</v>
      </c>
      <c r="K103">
        <v>0.72</v>
      </c>
      <c r="L103">
        <v>26.5</v>
      </c>
      <c r="M103">
        <v>4.42</v>
      </c>
      <c r="N103">
        <v>27.24</v>
      </c>
      <c r="O103">
        <v>4.54</v>
      </c>
      <c r="P103" t="e">
        <f>VLOOKUP($A103,'年俸（VLOOKUP用）'!$A:$G,2,FALSE)</f>
        <v>#N/A</v>
      </c>
      <c r="Q103" t="e">
        <f>VLOOKUP($A103,'年俸（VLOOKUP用）'!$A:$G,3,FALSE)</f>
        <v>#N/A</v>
      </c>
      <c r="R103" t="e">
        <f>VLOOKUP($A103,'年俸（VLOOKUP用）'!$A:$G,4,FALSE)</f>
        <v>#N/A</v>
      </c>
      <c r="S103" t="e">
        <f>VLOOKUP($A103,'年俸（VLOOKUP用）'!$A:$G,5,FALSE)</f>
        <v>#N/A</v>
      </c>
      <c r="T103" t="e">
        <f>VLOOKUP($A103,'年俸（VLOOKUP用）'!$A:$G,6,FALSE)</f>
        <v>#N/A</v>
      </c>
      <c r="U103" t="e">
        <f>VLOOKUP($A103,'年俸（VLOOKUP用）'!$A:$G,7,FALSE)</f>
        <v>#N/A</v>
      </c>
    </row>
  </sheetData>
  <phoneticPr fontId="1"/>
  <pageMargins left="0.7" right="0.7" top="0.75" bottom="0.75" header="0.3" footer="0.3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zoomScaleNormal="100" zoomScalePageLayoutView="120" workbookViewId="0"/>
  </sheetViews>
  <sheetFormatPr defaultColWidth="8.875" defaultRowHeight="13.5" x14ac:dyDescent="0.15"/>
  <cols>
    <col min="1" max="2" width="12.875" style="17" customWidth="1"/>
    <col min="3" max="3" width="8.625" style="17" customWidth="1"/>
    <col min="4" max="4" width="10.625" style="17" customWidth="1"/>
    <col min="5" max="5" width="7.625" style="17" customWidth="1"/>
    <col min="6" max="7" width="10.625" style="17" customWidth="1"/>
    <col min="8" max="8" width="12.625" style="17" customWidth="1"/>
    <col min="9" max="16384" width="8.875" style="17"/>
  </cols>
  <sheetData>
    <row r="1" spans="1:8" ht="19.5" x14ac:dyDescent="0.45">
      <c r="A1" s="16" t="s">
        <v>185</v>
      </c>
      <c r="B1" s="16" t="s">
        <v>186</v>
      </c>
      <c r="C1" s="16" t="s">
        <v>187</v>
      </c>
      <c r="D1" s="16" t="s">
        <v>188</v>
      </c>
      <c r="E1" s="16" t="s">
        <v>189</v>
      </c>
      <c r="F1" s="16" t="s">
        <v>190</v>
      </c>
      <c r="G1" s="16" t="s">
        <v>191</v>
      </c>
      <c r="H1" s="16" t="s">
        <v>192</v>
      </c>
    </row>
    <row r="2" spans="1:8" ht="18.75" x14ac:dyDescent="0.15">
      <c r="A2" s="18" t="s">
        <v>103</v>
      </c>
      <c r="B2" s="18" t="s">
        <v>145</v>
      </c>
      <c r="C2" s="19">
        <v>41000</v>
      </c>
      <c r="D2" s="18" t="s">
        <v>157</v>
      </c>
      <c r="E2" s="18">
        <v>32</v>
      </c>
      <c r="F2" s="18">
        <v>175</v>
      </c>
      <c r="G2" s="18">
        <v>102</v>
      </c>
      <c r="H2" s="18">
        <f>COUNTIF(A:A,A2)</f>
        <v>1</v>
      </c>
    </row>
    <row r="3" spans="1:8" ht="18.75" x14ac:dyDescent="0.15">
      <c r="A3" s="18" t="s">
        <v>32</v>
      </c>
      <c r="B3" s="18" t="s">
        <v>144</v>
      </c>
      <c r="C3" s="19">
        <v>40000</v>
      </c>
      <c r="D3" s="18" t="s">
        <v>157</v>
      </c>
      <c r="E3" s="18">
        <v>35</v>
      </c>
      <c r="F3" s="18">
        <v>180</v>
      </c>
      <c r="G3" s="18">
        <v>79</v>
      </c>
      <c r="H3" s="18">
        <f t="shared" ref="H3:H66" si="0">COUNTIF(A:A,A3)</f>
        <v>1</v>
      </c>
    </row>
    <row r="4" spans="1:8" ht="18.75" x14ac:dyDescent="0.15">
      <c r="A4" s="18" t="s">
        <v>193</v>
      </c>
      <c r="B4" s="18" t="s">
        <v>133</v>
      </c>
      <c r="C4" s="19">
        <v>36000</v>
      </c>
      <c r="D4" s="18" t="s">
        <v>156</v>
      </c>
      <c r="E4" s="18">
        <v>32</v>
      </c>
      <c r="F4" s="18">
        <v>185</v>
      </c>
      <c r="G4" s="18">
        <v>100</v>
      </c>
      <c r="H4" s="18">
        <f t="shared" si="0"/>
        <v>1</v>
      </c>
    </row>
    <row r="5" spans="1:8" ht="18.75" x14ac:dyDescent="0.15">
      <c r="A5" s="18" t="s">
        <v>194</v>
      </c>
      <c r="B5" s="18" t="s">
        <v>138</v>
      </c>
      <c r="C5" s="19">
        <v>35000</v>
      </c>
      <c r="D5" s="18" t="s">
        <v>157</v>
      </c>
      <c r="E5" s="18">
        <v>33</v>
      </c>
      <c r="F5" s="18">
        <v>180</v>
      </c>
      <c r="G5" s="18">
        <v>90</v>
      </c>
      <c r="H5" s="18">
        <f t="shared" si="0"/>
        <v>1</v>
      </c>
    </row>
    <row r="6" spans="1:8" ht="18.75" x14ac:dyDescent="0.15">
      <c r="A6" s="18" t="s">
        <v>74</v>
      </c>
      <c r="B6" s="18" t="s">
        <v>139</v>
      </c>
      <c r="C6" s="19">
        <v>33000</v>
      </c>
      <c r="D6" s="18" t="s">
        <v>156</v>
      </c>
      <c r="E6" s="18">
        <v>33</v>
      </c>
      <c r="F6" s="18">
        <v>185</v>
      </c>
      <c r="G6" s="18">
        <v>93</v>
      </c>
      <c r="H6" s="18">
        <f t="shared" si="0"/>
        <v>1</v>
      </c>
    </row>
    <row r="7" spans="1:8" ht="18.75" x14ac:dyDescent="0.15">
      <c r="A7" s="18" t="s">
        <v>24</v>
      </c>
      <c r="B7" s="18" t="s">
        <v>142</v>
      </c>
      <c r="C7" s="19">
        <v>32600</v>
      </c>
      <c r="D7" s="18" t="s">
        <v>157</v>
      </c>
      <c r="E7" s="18">
        <v>37</v>
      </c>
      <c r="F7" s="18">
        <v>180</v>
      </c>
      <c r="G7" s="18">
        <v>97</v>
      </c>
      <c r="H7" s="18">
        <f t="shared" si="0"/>
        <v>1</v>
      </c>
    </row>
    <row r="8" spans="1:8" ht="18.75" x14ac:dyDescent="0.15">
      <c r="A8" s="18" t="s">
        <v>195</v>
      </c>
      <c r="B8" s="18" t="s">
        <v>142</v>
      </c>
      <c r="C8" s="19">
        <v>30000</v>
      </c>
      <c r="D8" s="18" t="s">
        <v>156</v>
      </c>
      <c r="E8" s="18">
        <v>35</v>
      </c>
      <c r="F8" s="18">
        <v>196</v>
      </c>
      <c r="G8" s="18">
        <v>107</v>
      </c>
      <c r="H8" s="18">
        <f t="shared" si="0"/>
        <v>1</v>
      </c>
    </row>
    <row r="9" spans="1:8" ht="18.75" x14ac:dyDescent="0.15">
      <c r="A9" s="18" t="s">
        <v>26</v>
      </c>
      <c r="B9" s="18" t="s">
        <v>142</v>
      </c>
      <c r="C9" s="19">
        <v>30000</v>
      </c>
      <c r="D9" s="18" t="s">
        <v>157</v>
      </c>
      <c r="E9" s="18">
        <v>35</v>
      </c>
      <c r="F9" s="18">
        <v>177</v>
      </c>
      <c r="G9" s="18">
        <v>92</v>
      </c>
      <c r="H9" s="18">
        <f t="shared" si="0"/>
        <v>1</v>
      </c>
    </row>
    <row r="10" spans="1:8" ht="18.75" x14ac:dyDescent="0.15">
      <c r="A10" s="18" t="s">
        <v>110</v>
      </c>
      <c r="B10" s="18" t="s">
        <v>138</v>
      </c>
      <c r="C10" s="19">
        <v>28000</v>
      </c>
      <c r="D10" s="18" t="s">
        <v>156</v>
      </c>
      <c r="E10" s="18">
        <v>34</v>
      </c>
      <c r="F10" s="18">
        <v>187</v>
      </c>
      <c r="G10" s="18">
        <v>88</v>
      </c>
      <c r="H10" s="18">
        <f t="shared" si="0"/>
        <v>1</v>
      </c>
    </row>
    <row r="11" spans="1:8" ht="18.75" x14ac:dyDescent="0.15">
      <c r="A11" s="18" t="s">
        <v>71</v>
      </c>
      <c r="B11" s="18" t="s">
        <v>139</v>
      </c>
      <c r="C11" s="19">
        <v>27000</v>
      </c>
      <c r="D11" s="18" t="s">
        <v>156</v>
      </c>
      <c r="E11" s="18">
        <v>27</v>
      </c>
      <c r="F11" s="18">
        <v>188</v>
      </c>
      <c r="G11" s="18">
        <v>93</v>
      </c>
      <c r="H11" s="18">
        <f t="shared" si="0"/>
        <v>1</v>
      </c>
    </row>
    <row r="12" spans="1:8" ht="18.75" x14ac:dyDescent="0.15">
      <c r="A12" s="18" t="s">
        <v>93</v>
      </c>
      <c r="B12" s="18" t="s">
        <v>140</v>
      </c>
      <c r="C12" s="19">
        <v>25000</v>
      </c>
      <c r="D12" s="18" t="s">
        <v>156</v>
      </c>
      <c r="E12" s="18">
        <v>30</v>
      </c>
      <c r="F12" s="18">
        <v>175</v>
      </c>
      <c r="G12" s="18">
        <v>95</v>
      </c>
      <c r="H12" s="18">
        <f t="shared" si="0"/>
        <v>1</v>
      </c>
    </row>
    <row r="13" spans="1:8" ht="18.75" x14ac:dyDescent="0.15">
      <c r="A13" s="18" t="s">
        <v>196</v>
      </c>
      <c r="B13" s="18" t="s">
        <v>138</v>
      </c>
      <c r="C13" s="19">
        <v>25000</v>
      </c>
      <c r="D13" s="18" t="s">
        <v>157</v>
      </c>
      <c r="E13" s="18">
        <v>35</v>
      </c>
      <c r="F13" s="18">
        <v>188</v>
      </c>
      <c r="G13" s="18">
        <v>102</v>
      </c>
      <c r="H13" s="18">
        <f t="shared" si="0"/>
        <v>1</v>
      </c>
    </row>
    <row r="14" spans="1:8" ht="18.75" x14ac:dyDescent="0.15">
      <c r="A14" s="18" t="s">
        <v>21</v>
      </c>
      <c r="B14" s="18" t="s">
        <v>142</v>
      </c>
      <c r="C14" s="19">
        <v>25000</v>
      </c>
      <c r="D14" s="18" t="s">
        <v>157</v>
      </c>
      <c r="E14" s="18">
        <v>27</v>
      </c>
      <c r="F14" s="18">
        <v>186</v>
      </c>
      <c r="G14" s="18">
        <v>83</v>
      </c>
      <c r="H14" s="18">
        <f t="shared" si="0"/>
        <v>1</v>
      </c>
    </row>
    <row r="15" spans="1:8" ht="18.75" x14ac:dyDescent="0.15">
      <c r="A15" s="18" t="s">
        <v>105</v>
      </c>
      <c r="B15" s="18" t="s">
        <v>145</v>
      </c>
      <c r="C15" s="19">
        <v>25000</v>
      </c>
      <c r="D15" s="18" t="s">
        <v>157</v>
      </c>
      <c r="E15" s="18">
        <v>30</v>
      </c>
      <c r="F15" s="18">
        <v>198</v>
      </c>
      <c r="G15" s="18">
        <v>118</v>
      </c>
      <c r="H15" s="18">
        <f t="shared" si="0"/>
        <v>1</v>
      </c>
    </row>
    <row r="16" spans="1:8" ht="18.75" x14ac:dyDescent="0.15">
      <c r="A16" s="18" t="s">
        <v>81</v>
      </c>
      <c r="B16" s="18" t="s">
        <v>147</v>
      </c>
      <c r="C16" s="19">
        <v>24500</v>
      </c>
      <c r="D16" s="18" t="s">
        <v>157</v>
      </c>
      <c r="E16" s="18">
        <v>27</v>
      </c>
      <c r="F16" s="18">
        <v>183</v>
      </c>
      <c r="G16" s="18">
        <v>100</v>
      </c>
      <c r="H16" s="18">
        <f t="shared" si="0"/>
        <v>1</v>
      </c>
    </row>
    <row r="17" spans="1:8" ht="18.75" x14ac:dyDescent="0.15">
      <c r="A17" s="18" t="s">
        <v>91</v>
      </c>
      <c r="B17" s="18" t="s">
        <v>142</v>
      </c>
      <c r="C17" s="19">
        <v>24400</v>
      </c>
      <c r="D17" s="18" t="s">
        <v>157</v>
      </c>
      <c r="E17" s="18">
        <v>32</v>
      </c>
      <c r="F17" s="18">
        <v>183</v>
      </c>
      <c r="G17" s="18">
        <v>95</v>
      </c>
      <c r="H17" s="18">
        <f t="shared" si="0"/>
        <v>1</v>
      </c>
    </row>
    <row r="18" spans="1:8" ht="18.75" x14ac:dyDescent="0.15">
      <c r="A18" s="18" t="s">
        <v>0</v>
      </c>
      <c r="B18" s="18" t="s">
        <v>133</v>
      </c>
      <c r="C18" s="19">
        <v>22000</v>
      </c>
      <c r="D18" s="18" t="s">
        <v>157</v>
      </c>
      <c r="E18" s="18">
        <v>24</v>
      </c>
      <c r="F18" s="18">
        <v>180</v>
      </c>
      <c r="G18" s="18">
        <v>76</v>
      </c>
      <c r="H18" s="18">
        <f t="shared" si="0"/>
        <v>1</v>
      </c>
    </row>
    <row r="19" spans="1:8" ht="18.75" x14ac:dyDescent="0.15">
      <c r="A19" s="18" t="s">
        <v>72</v>
      </c>
      <c r="B19" s="18" t="s">
        <v>139</v>
      </c>
      <c r="C19" s="19">
        <v>22000</v>
      </c>
      <c r="D19" s="18" t="s">
        <v>157</v>
      </c>
      <c r="E19" s="18">
        <v>33</v>
      </c>
      <c r="F19" s="18">
        <v>181</v>
      </c>
      <c r="G19" s="18">
        <v>88</v>
      </c>
      <c r="H19" s="18">
        <f t="shared" si="0"/>
        <v>1</v>
      </c>
    </row>
    <row r="20" spans="1:8" ht="18.75" x14ac:dyDescent="0.15">
      <c r="A20" s="18" t="s">
        <v>197</v>
      </c>
      <c r="B20" s="18" t="s">
        <v>141</v>
      </c>
      <c r="C20" s="19">
        <v>20000</v>
      </c>
      <c r="D20" s="18" t="s">
        <v>156</v>
      </c>
      <c r="E20" s="18">
        <v>35</v>
      </c>
      <c r="F20" s="18">
        <v>186</v>
      </c>
      <c r="G20" s="18">
        <v>104</v>
      </c>
      <c r="H20" s="18">
        <f t="shared" si="0"/>
        <v>1</v>
      </c>
    </row>
    <row r="21" spans="1:8" ht="18.75" x14ac:dyDescent="0.15">
      <c r="A21" s="18" t="s">
        <v>102</v>
      </c>
      <c r="B21" s="18" t="s">
        <v>145</v>
      </c>
      <c r="C21" s="19">
        <v>20000</v>
      </c>
      <c r="D21" s="18" t="s">
        <v>156</v>
      </c>
      <c r="E21" s="18">
        <v>32</v>
      </c>
      <c r="F21" s="18">
        <v>177</v>
      </c>
      <c r="G21" s="18">
        <v>85</v>
      </c>
      <c r="H21" s="18">
        <f t="shared" si="0"/>
        <v>1</v>
      </c>
    </row>
    <row r="22" spans="1:8" ht="18.75" x14ac:dyDescent="0.15">
      <c r="A22" s="18" t="s">
        <v>35</v>
      </c>
      <c r="B22" s="18" t="s">
        <v>144</v>
      </c>
      <c r="C22" s="19">
        <v>20000</v>
      </c>
      <c r="D22" s="18" t="s">
        <v>156</v>
      </c>
      <c r="E22" s="18">
        <v>39</v>
      </c>
      <c r="F22" s="18">
        <v>182</v>
      </c>
      <c r="G22" s="18">
        <v>92</v>
      </c>
      <c r="H22" s="18">
        <f t="shared" si="0"/>
        <v>1</v>
      </c>
    </row>
    <row r="23" spans="1:8" ht="18.75" x14ac:dyDescent="0.15">
      <c r="A23" s="18" t="s">
        <v>33</v>
      </c>
      <c r="B23" s="18" t="s">
        <v>144</v>
      </c>
      <c r="C23" s="19">
        <v>20000</v>
      </c>
      <c r="D23" s="18" t="s">
        <v>157</v>
      </c>
      <c r="E23" s="18">
        <v>31</v>
      </c>
      <c r="F23" s="18">
        <v>188</v>
      </c>
      <c r="G23" s="18">
        <v>104</v>
      </c>
      <c r="H23" s="18">
        <f t="shared" si="0"/>
        <v>1</v>
      </c>
    </row>
    <row r="24" spans="1:8" ht="18.75" x14ac:dyDescent="0.15">
      <c r="A24" s="18" t="s">
        <v>94</v>
      </c>
      <c r="B24" s="18" t="s">
        <v>141</v>
      </c>
      <c r="C24" s="19">
        <v>20000</v>
      </c>
      <c r="D24" s="18" t="s">
        <v>157</v>
      </c>
      <c r="E24" s="18">
        <v>32</v>
      </c>
      <c r="F24" s="18">
        <v>180</v>
      </c>
      <c r="G24" s="18">
        <v>89</v>
      </c>
      <c r="H24" s="18">
        <f t="shared" si="0"/>
        <v>1</v>
      </c>
    </row>
    <row r="25" spans="1:8" ht="18.75" x14ac:dyDescent="0.15">
      <c r="A25" s="18" t="s">
        <v>198</v>
      </c>
      <c r="B25" s="18" t="s">
        <v>139</v>
      </c>
      <c r="C25" s="19">
        <v>20000</v>
      </c>
      <c r="D25" s="18" t="s">
        <v>156</v>
      </c>
      <c r="E25" s="18">
        <v>31</v>
      </c>
      <c r="F25" s="18">
        <v>180</v>
      </c>
      <c r="G25" s="18">
        <v>89</v>
      </c>
      <c r="H25" s="18">
        <f t="shared" si="0"/>
        <v>1</v>
      </c>
    </row>
    <row r="26" spans="1:8" ht="18.75" x14ac:dyDescent="0.15">
      <c r="A26" s="18" t="s">
        <v>199</v>
      </c>
      <c r="B26" s="18" t="s">
        <v>147</v>
      </c>
      <c r="C26" s="19">
        <v>20000</v>
      </c>
      <c r="D26" s="18" t="s">
        <v>200</v>
      </c>
      <c r="E26" s="18">
        <v>22</v>
      </c>
      <c r="F26" s="18">
        <v>193</v>
      </c>
      <c r="G26" s="18">
        <v>92</v>
      </c>
      <c r="H26" s="18">
        <f t="shared" si="0"/>
        <v>1</v>
      </c>
    </row>
    <row r="27" spans="1:8" ht="18.75" x14ac:dyDescent="0.15">
      <c r="A27" s="18" t="s">
        <v>201</v>
      </c>
      <c r="B27" s="18" t="s">
        <v>139</v>
      </c>
      <c r="C27" s="19">
        <v>18000</v>
      </c>
      <c r="D27" s="18" t="s">
        <v>157</v>
      </c>
      <c r="E27" s="18">
        <v>31</v>
      </c>
      <c r="F27" s="18">
        <v>175</v>
      </c>
      <c r="G27" s="18">
        <v>71</v>
      </c>
      <c r="H27" s="18">
        <f t="shared" si="0"/>
        <v>1</v>
      </c>
    </row>
    <row r="28" spans="1:8" ht="18.75" x14ac:dyDescent="0.15">
      <c r="A28" s="18" t="s">
        <v>98</v>
      </c>
      <c r="B28" s="18" t="s">
        <v>140</v>
      </c>
      <c r="C28" s="19">
        <v>18000</v>
      </c>
      <c r="D28" s="18" t="s">
        <v>157</v>
      </c>
      <c r="E28" s="18">
        <v>41</v>
      </c>
      <c r="F28" s="18">
        <v>178</v>
      </c>
      <c r="G28" s="18">
        <v>91</v>
      </c>
      <c r="H28" s="18">
        <f t="shared" si="0"/>
        <v>1</v>
      </c>
    </row>
    <row r="29" spans="1:8" ht="18.75" x14ac:dyDescent="0.15">
      <c r="A29" s="18" t="s">
        <v>22</v>
      </c>
      <c r="B29" s="18" t="s">
        <v>142</v>
      </c>
      <c r="C29" s="19">
        <v>17500</v>
      </c>
      <c r="D29" s="18" t="s">
        <v>156</v>
      </c>
      <c r="E29" s="18">
        <v>31</v>
      </c>
      <c r="F29" s="18">
        <v>180</v>
      </c>
      <c r="G29" s="18">
        <v>85</v>
      </c>
      <c r="H29" s="18">
        <f t="shared" si="0"/>
        <v>1</v>
      </c>
    </row>
    <row r="30" spans="1:8" ht="18.75" x14ac:dyDescent="0.15">
      <c r="A30" s="18" t="s">
        <v>202</v>
      </c>
      <c r="B30" s="18" t="s">
        <v>146</v>
      </c>
      <c r="C30" s="19">
        <v>17000</v>
      </c>
      <c r="D30" s="18" t="s">
        <v>156</v>
      </c>
      <c r="E30" s="18">
        <v>27</v>
      </c>
      <c r="F30" s="18">
        <v>185</v>
      </c>
      <c r="G30" s="18">
        <v>108</v>
      </c>
      <c r="H30" s="18">
        <f t="shared" si="0"/>
        <v>1</v>
      </c>
    </row>
    <row r="31" spans="1:8" ht="18.75" x14ac:dyDescent="0.15">
      <c r="A31" s="18" t="s">
        <v>86</v>
      </c>
      <c r="B31" s="18" t="s">
        <v>147</v>
      </c>
      <c r="C31" s="19">
        <v>16000</v>
      </c>
      <c r="D31" s="18" t="s">
        <v>156</v>
      </c>
      <c r="E31" s="18">
        <v>29</v>
      </c>
      <c r="F31" s="18">
        <v>183</v>
      </c>
      <c r="G31" s="18">
        <v>89</v>
      </c>
      <c r="H31" s="18">
        <f t="shared" si="0"/>
        <v>1</v>
      </c>
    </row>
    <row r="32" spans="1:8" ht="18.75" x14ac:dyDescent="0.15">
      <c r="A32" s="18" t="s">
        <v>117</v>
      </c>
      <c r="B32" s="18" t="s">
        <v>141</v>
      </c>
      <c r="C32" s="19">
        <v>16000</v>
      </c>
      <c r="D32" s="18" t="s">
        <v>156</v>
      </c>
      <c r="E32" s="18">
        <v>40</v>
      </c>
      <c r="F32" s="18">
        <v>177</v>
      </c>
      <c r="G32" s="18">
        <v>85</v>
      </c>
      <c r="H32" s="18">
        <f t="shared" si="0"/>
        <v>1</v>
      </c>
    </row>
    <row r="33" spans="1:8" ht="18.75" x14ac:dyDescent="0.15">
      <c r="A33" s="18" t="s">
        <v>1</v>
      </c>
      <c r="B33" s="18" t="s">
        <v>133</v>
      </c>
      <c r="C33" s="19">
        <v>16000</v>
      </c>
      <c r="D33" s="18" t="s">
        <v>157</v>
      </c>
      <c r="E33" s="18">
        <v>28</v>
      </c>
      <c r="F33" s="18">
        <v>185</v>
      </c>
      <c r="G33" s="18">
        <v>86</v>
      </c>
      <c r="H33" s="18">
        <f t="shared" si="0"/>
        <v>1</v>
      </c>
    </row>
    <row r="34" spans="1:8" ht="18.75" x14ac:dyDescent="0.15">
      <c r="A34" s="18" t="s">
        <v>64</v>
      </c>
      <c r="B34" s="18" t="s">
        <v>137</v>
      </c>
      <c r="C34" s="19">
        <v>15000</v>
      </c>
      <c r="D34" s="18" t="s">
        <v>157</v>
      </c>
      <c r="E34" s="18">
        <v>32</v>
      </c>
      <c r="F34" s="18">
        <v>183</v>
      </c>
      <c r="G34" s="18">
        <v>103</v>
      </c>
      <c r="H34" s="18">
        <f t="shared" si="0"/>
        <v>1</v>
      </c>
    </row>
    <row r="35" spans="1:8" ht="18.75" x14ac:dyDescent="0.15">
      <c r="A35" s="18" t="s">
        <v>100</v>
      </c>
      <c r="B35" s="18" t="s">
        <v>145</v>
      </c>
      <c r="C35" s="19">
        <v>15000</v>
      </c>
      <c r="D35" s="18" t="s">
        <v>156</v>
      </c>
      <c r="E35" s="18">
        <v>28</v>
      </c>
      <c r="F35" s="18">
        <v>183</v>
      </c>
      <c r="G35" s="18">
        <v>85</v>
      </c>
      <c r="H35" s="18">
        <f t="shared" si="0"/>
        <v>1</v>
      </c>
    </row>
    <row r="36" spans="1:8" ht="18.75" x14ac:dyDescent="0.15">
      <c r="A36" s="18" t="s">
        <v>82</v>
      </c>
      <c r="B36" s="18" t="s">
        <v>147</v>
      </c>
      <c r="C36" s="19">
        <v>15000</v>
      </c>
      <c r="D36" s="18" t="s">
        <v>157</v>
      </c>
      <c r="E36" s="18">
        <v>35</v>
      </c>
      <c r="F36" s="18">
        <v>176</v>
      </c>
      <c r="G36" s="18">
        <v>78</v>
      </c>
      <c r="H36" s="18">
        <f t="shared" si="0"/>
        <v>1</v>
      </c>
    </row>
    <row r="37" spans="1:8" ht="18.75" x14ac:dyDescent="0.15">
      <c r="A37" s="18" t="s">
        <v>58</v>
      </c>
      <c r="B37" s="18" t="s">
        <v>146</v>
      </c>
      <c r="C37" s="19">
        <v>14000</v>
      </c>
      <c r="D37" s="18" t="s">
        <v>157</v>
      </c>
      <c r="E37" s="18">
        <v>37</v>
      </c>
      <c r="F37" s="18">
        <v>180</v>
      </c>
      <c r="G37" s="18">
        <v>85</v>
      </c>
      <c r="H37" s="18">
        <f t="shared" si="0"/>
        <v>1</v>
      </c>
    </row>
    <row r="38" spans="1:8" ht="18.75" x14ac:dyDescent="0.15">
      <c r="A38" s="18" t="s">
        <v>203</v>
      </c>
      <c r="B38" s="18" t="s">
        <v>140</v>
      </c>
      <c r="C38" s="19">
        <v>14000</v>
      </c>
      <c r="D38" s="18" t="s">
        <v>157</v>
      </c>
      <c r="E38" s="18">
        <v>28</v>
      </c>
      <c r="F38" s="18">
        <v>183</v>
      </c>
      <c r="G38" s="18">
        <v>93</v>
      </c>
      <c r="H38" s="18">
        <f t="shared" si="0"/>
        <v>1</v>
      </c>
    </row>
    <row r="39" spans="1:8" ht="18.75" x14ac:dyDescent="0.15">
      <c r="A39" s="18" t="s">
        <v>3</v>
      </c>
      <c r="B39" s="18" t="s">
        <v>133</v>
      </c>
      <c r="C39" s="19">
        <v>13000</v>
      </c>
      <c r="D39" s="18" t="s">
        <v>157</v>
      </c>
      <c r="E39" s="18">
        <v>33</v>
      </c>
      <c r="F39" s="18">
        <v>180</v>
      </c>
      <c r="G39" s="18">
        <v>96</v>
      </c>
      <c r="H39" s="18">
        <f t="shared" si="0"/>
        <v>1</v>
      </c>
    </row>
    <row r="40" spans="1:8" ht="18.75" x14ac:dyDescent="0.15">
      <c r="A40" s="18" t="s">
        <v>45</v>
      </c>
      <c r="B40" s="18" t="s">
        <v>143</v>
      </c>
      <c r="C40" s="19">
        <v>12500</v>
      </c>
      <c r="D40" s="18" t="s">
        <v>157</v>
      </c>
      <c r="E40" s="18">
        <v>36</v>
      </c>
      <c r="F40" s="18">
        <v>196</v>
      </c>
      <c r="G40" s="18">
        <v>122</v>
      </c>
      <c r="H40" s="18">
        <f t="shared" si="0"/>
        <v>1</v>
      </c>
    </row>
    <row r="41" spans="1:8" ht="18.75" x14ac:dyDescent="0.15">
      <c r="A41" s="18" t="s">
        <v>73</v>
      </c>
      <c r="B41" s="18" t="s">
        <v>139</v>
      </c>
      <c r="C41" s="19">
        <v>12000</v>
      </c>
      <c r="D41" s="18" t="s">
        <v>156</v>
      </c>
      <c r="E41" s="18">
        <v>26</v>
      </c>
      <c r="F41" s="18">
        <v>176</v>
      </c>
      <c r="G41" s="18">
        <v>84</v>
      </c>
      <c r="H41" s="18">
        <f t="shared" si="0"/>
        <v>1</v>
      </c>
    </row>
    <row r="42" spans="1:8" ht="18.75" x14ac:dyDescent="0.15">
      <c r="A42" s="18" t="s">
        <v>53</v>
      </c>
      <c r="B42" s="18" t="s">
        <v>143</v>
      </c>
      <c r="C42" s="19">
        <v>12000</v>
      </c>
      <c r="D42" s="18" t="s">
        <v>157</v>
      </c>
      <c r="E42" s="18">
        <v>36</v>
      </c>
      <c r="F42" s="18">
        <v>187</v>
      </c>
      <c r="G42" s="18">
        <v>99</v>
      </c>
      <c r="H42" s="18">
        <f t="shared" si="0"/>
        <v>1</v>
      </c>
    </row>
    <row r="43" spans="1:8" ht="18.75" x14ac:dyDescent="0.15">
      <c r="A43" s="18" t="s">
        <v>119</v>
      </c>
      <c r="B43" s="18" t="s">
        <v>141</v>
      </c>
      <c r="C43" s="19">
        <v>11000</v>
      </c>
      <c r="D43" s="18" t="s">
        <v>157</v>
      </c>
      <c r="E43" s="18">
        <v>34</v>
      </c>
      <c r="F43" s="18">
        <v>175</v>
      </c>
      <c r="G43" s="18">
        <v>75</v>
      </c>
      <c r="H43" s="18">
        <f t="shared" si="0"/>
        <v>1</v>
      </c>
    </row>
    <row r="44" spans="1:8" ht="18.75" x14ac:dyDescent="0.15">
      <c r="A44" s="18" t="s">
        <v>121</v>
      </c>
      <c r="B44" s="18" t="s">
        <v>141</v>
      </c>
      <c r="C44" s="19">
        <v>11000</v>
      </c>
      <c r="D44" s="18" t="s">
        <v>158</v>
      </c>
      <c r="E44" s="18">
        <v>31</v>
      </c>
      <c r="F44" s="18">
        <v>179</v>
      </c>
      <c r="G44" s="18">
        <v>82</v>
      </c>
      <c r="H44" s="18">
        <f t="shared" si="0"/>
        <v>1</v>
      </c>
    </row>
    <row r="45" spans="1:8" ht="18.75" x14ac:dyDescent="0.15">
      <c r="A45" s="18" t="s">
        <v>204</v>
      </c>
      <c r="B45" s="18" t="s">
        <v>144</v>
      </c>
      <c r="C45" s="19">
        <v>10800</v>
      </c>
      <c r="D45" s="18" t="s">
        <v>157</v>
      </c>
      <c r="E45" s="18">
        <v>31</v>
      </c>
      <c r="F45" s="18">
        <v>182</v>
      </c>
      <c r="G45" s="18">
        <v>82</v>
      </c>
      <c r="H45" s="18">
        <f t="shared" si="0"/>
        <v>1</v>
      </c>
    </row>
    <row r="46" spans="1:8" ht="18.75" x14ac:dyDescent="0.15">
      <c r="A46" s="18" t="s">
        <v>101</v>
      </c>
      <c r="B46" s="18" t="s">
        <v>145</v>
      </c>
      <c r="C46" s="19">
        <v>10000</v>
      </c>
      <c r="D46" s="18" t="s">
        <v>157</v>
      </c>
      <c r="E46" s="18">
        <v>25</v>
      </c>
      <c r="F46" s="18">
        <v>182</v>
      </c>
      <c r="G46" s="18">
        <v>93</v>
      </c>
      <c r="H46" s="18">
        <f t="shared" si="0"/>
        <v>1</v>
      </c>
    </row>
    <row r="47" spans="1:8" ht="18.75" x14ac:dyDescent="0.15">
      <c r="A47" s="18" t="s">
        <v>63</v>
      </c>
      <c r="B47" s="18" t="s">
        <v>137</v>
      </c>
      <c r="C47" s="19">
        <v>10000</v>
      </c>
      <c r="D47" s="18" t="s">
        <v>156</v>
      </c>
      <c r="E47" s="18">
        <v>24</v>
      </c>
      <c r="F47" s="18">
        <v>185</v>
      </c>
      <c r="G47" s="18">
        <v>97</v>
      </c>
      <c r="H47" s="18">
        <f t="shared" si="0"/>
        <v>1</v>
      </c>
    </row>
    <row r="48" spans="1:8" ht="18.75" x14ac:dyDescent="0.15">
      <c r="A48" s="18" t="s">
        <v>205</v>
      </c>
      <c r="B48" s="18" t="s">
        <v>145</v>
      </c>
      <c r="C48" s="19">
        <v>10000</v>
      </c>
      <c r="D48" s="18" t="s">
        <v>158</v>
      </c>
      <c r="E48" s="18">
        <v>29</v>
      </c>
      <c r="F48" s="18">
        <v>181</v>
      </c>
      <c r="G48" s="18">
        <v>93</v>
      </c>
      <c r="H48" s="18">
        <f t="shared" si="0"/>
        <v>1</v>
      </c>
    </row>
    <row r="49" spans="1:8" ht="18.75" x14ac:dyDescent="0.15">
      <c r="A49" s="18" t="s">
        <v>49</v>
      </c>
      <c r="B49" s="18" t="s">
        <v>143</v>
      </c>
      <c r="C49" s="19">
        <v>10000</v>
      </c>
      <c r="D49" s="18" t="s">
        <v>158</v>
      </c>
      <c r="E49" s="18">
        <v>36</v>
      </c>
      <c r="F49" s="18">
        <v>177</v>
      </c>
      <c r="G49" s="18">
        <v>90</v>
      </c>
      <c r="H49" s="18">
        <f t="shared" si="0"/>
        <v>1</v>
      </c>
    </row>
    <row r="50" spans="1:8" ht="18.75" x14ac:dyDescent="0.15">
      <c r="A50" s="18" t="s">
        <v>83</v>
      </c>
      <c r="B50" s="18" t="s">
        <v>147</v>
      </c>
      <c r="C50" s="19">
        <v>10000</v>
      </c>
      <c r="D50" s="18" t="s">
        <v>157</v>
      </c>
      <c r="E50" s="18">
        <v>28</v>
      </c>
      <c r="F50" s="18">
        <v>185</v>
      </c>
      <c r="G50" s="18">
        <v>98</v>
      </c>
      <c r="H50" s="18">
        <f t="shared" si="0"/>
        <v>1</v>
      </c>
    </row>
    <row r="51" spans="1:8" ht="18.75" x14ac:dyDescent="0.15">
      <c r="A51" s="18" t="s">
        <v>206</v>
      </c>
      <c r="B51" s="18" t="s">
        <v>139</v>
      </c>
      <c r="C51" s="19">
        <v>10000</v>
      </c>
      <c r="D51" s="18" t="s">
        <v>158</v>
      </c>
      <c r="E51" s="18">
        <v>36</v>
      </c>
      <c r="F51" s="18">
        <v>183</v>
      </c>
      <c r="G51" s="18">
        <v>105</v>
      </c>
      <c r="H51" s="18">
        <f t="shared" si="0"/>
        <v>1</v>
      </c>
    </row>
    <row r="52" spans="1:8" ht="18.75" x14ac:dyDescent="0.15">
      <c r="A52" s="18" t="s">
        <v>207</v>
      </c>
      <c r="B52" s="18" t="s">
        <v>138</v>
      </c>
      <c r="C52" s="19">
        <v>9200</v>
      </c>
      <c r="D52" s="18" t="s">
        <v>156</v>
      </c>
      <c r="E52" s="18">
        <v>32</v>
      </c>
      <c r="F52" s="18">
        <v>191</v>
      </c>
      <c r="G52" s="18">
        <v>97</v>
      </c>
      <c r="H52" s="18">
        <f t="shared" si="0"/>
        <v>1</v>
      </c>
    </row>
    <row r="53" spans="1:8" ht="18.75" x14ac:dyDescent="0.15">
      <c r="A53" s="18" t="s">
        <v>208</v>
      </c>
      <c r="B53" s="18" t="s">
        <v>138</v>
      </c>
      <c r="C53" s="19">
        <v>9200</v>
      </c>
      <c r="D53" s="18" t="s">
        <v>157</v>
      </c>
      <c r="E53" s="18">
        <v>29</v>
      </c>
      <c r="F53" s="18">
        <v>185</v>
      </c>
      <c r="G53" s="18">
        <v>100</v>
      </c>
      <c r="H53" s="18">
        <f t="shared" si="0"/>
        <v>1</v>
      </c>
    </row>
    <row r="54" spans="1:8" ht="18.75" x14ac:dyDescent="0.15">
      <c r="A54" s="18" t="s">
        <v>76</v>
      </c>
      <c r="B54" s="18" t="s">
        <v>139</v>
      </c>
      <c r="C54" s="19">
        <v>9000</v>
      </c>
      <c r="D54" s="18" t="s">
        <v>157</v>
      </c>
      <c r="E54" s="18">
        <v>25</v>
      </c>
      <c r="F54" s="18">
        <v>171</v>
      </c>
      <c r="G54" s="18">
        <v>73</v>
      </c>
      <c r="H54" s="18">
        <f t="shared" si="0"/>
        <v>1</v>
      </c>
    </row>
    <row r="55" spans="1:8" ht="18.75" x14ac:dyDescent="0.15">
      <c r="A55" s="18" t="s">
        <v>44</v>
      </c>
      <c r="B55" s="18" t="s">
        <v>143</v>
      </c>
      <c r="C55" s="19">
        <v>9000</v>
      </c>
      <c r="D55" s="18" t="s">
        <v>157</v>
      </c>
      <c r="E55" s="18">
        <v>35</v>
      </c>
      <c r="F55" s="18">
        <v>173</v>
      </c>
      <c r="G55" s="18">
        <v>76</v>
      </c>
      <c r="H55" s="18">
        <f t="shared" si="0"/>
        <v>1</v>
      </c>
    </row>
    <row r="56" spans="1:8" ht="18.75" x14ac:dyDescent="0.15">
      <c r="A56" s="18" t="s">
        <v>52</v>
      </c>
      <c r="B56" s="18" t="s">
        <v>146</v>
      </c>
      <c r="C56" s="19">
        <v>9000</v>
      </c>
      <c r="D56" s="18" t="s">
        <v>156</v>
      </c>
      <c r="E56" s="18">
        <v>30</v>
      </c>
      <c r="F56" s="18">
        <v>176</v>
      </c>
      <c r="G56" s="18">
        <v>74</v>
      </c>
      <c r="H56" s="18">
        <f t="shared" si="0"/>
        <v>1</v>
      </c>
    </row>
    <row r="57" spans="1:8" ht="18.75" x14ac:dyDescent="0.15">
      <c r="A57" s="18" t="s">
        <v>120</v>
      </c>
      <c r="B57" s="18" t="s">
        <v>141</v>
      </c>
      <c r="C57" s="19">
        <v>9000</v>
      </c>
      <c r="D57" s="18" t="s">
        <v>157</v>
      </c>
      <c r="E57" s="18">
        <v>37</v>
      </c>
      <c r="F57" s="18">
        <v>175</v>
      </c>
      <c r="G57" s="18">
        <v>75</v>
      </c>
      <c r="H57" s="18">
        <f t="shared" si="0"/>
        <v>1</v>
      </c>
    </row>
    <row r="58" spans="1:8" ht="18.75" x14ac:dyDescent="0.15">
      <c r="A58" s="18" t="s">
        <v>59</v>
      </c>
      <c r="B58" s="18" t="s">
        <v>146</v>
      </c>
      <c r="C58" s="19">
        <v>8800</v>
      </c>
      <c r="D58" s="18" t="s">
        <v>157</v>
      </c>
      <c r="E58" s="18">
        <v>38</v>
      </c>
      <c r="F58" s="18">
        <v>180</v>
      </c>
      <c r="G58" s="18">
        <v>74</v>
      </c>
      <c r="H58" s="18">
        <f t="shared" si="0"/>
        <v>1</v>
      </c>
    </row>
    <row r="59" spans="1:8" ht="18.75" x14ac:dyDescent="0.15">
      <c r="A59" s="18" t="s">
        <v>25</v>
      </c>
      <c r="B59" s="18" t="s">
        <v>142</v>
      </c>
      <c r="C59" s="19">
        <v>8600</v>
      </c>
      <c r="D59" s="18" t="s">
        <v>157</v>
      </c>
      <c r="E59" s="18">
        <v>33</v>
      </c>
      <c r="F59" s="18">
        <v>176</v>
      </c>
      <c r="G59" s="18">
        <v>78</v>
      </c>
      <c r="H59" s="18">
        <f t="shared" si="0"/>
        <v>1</v>
      </c>
    </row>
    <row r="60" spans="1:8" ht="18.75" x14ac:dyDescent="0.15">
      <c r="A60" s="18" t="s">
        <v>40</v>
      </c>
      <c r="B60" s="18" t="s">
        <v>143</v>
      </c>
      <c r="C60" s="19">
        <v>8500</v>
      </c>
      <c r="D60" s="18" t="s">
        <v>157</v>
      </c>
      <c r="E60" s="18">
        <v>26</v>
      </c>
      <c r="F60" s="18">
        <v>171</v>
      </c>
      <c r="G60" s="18">
        <v>69</v>
      </c>
      <c r="H60" s="18">
        <f t="shared" si="0"/>
        <v>1</v>
      </c>
    </row>
    <row r="61" spans="1:8" ht="18.75" x14ac:dyDescent="0.15">
      <c r="A61" s="18" t="s">
        <v>41</v>
      </c>
      <c r="B61" s="18" t="s">
        <v>143</v>
      </c>
      <c r="C61" s="19">
        <v>8500</v>
      </c>
      <c r="D61" s="18" t="s">
        <v>156</v>
      </c>
      <c r="E61" s="18">
        <v>27</v>
      </c>
      <c r="F61" s="18">
        <v>177</v>
      </c>
      <c r="G61" s="18">
        <v>90</v>
      </c>
      <c r="H61" s="18">
        <f t="shared" si="0"/>
        <v>1</v>
      </c>
    </row>
    <row r="62" spans="1:8" ht="18.75" x14ac:dyDescent="0.15">
      <c r="A62" s="18" t="s">
        <v>62</v>
      </c>
      <c r="B62" s="18" t="s">
        <v>137</v>
      </c>
      <c r="C62" s="19">
        <v>8300</v>
      </c>
      <c r="D62" s="18" t="s">
        <v>156</v>
      </c>
      <c r="E62" s="18">
        <v>27</v>
      </c>
      <c r="F62" s="18">
        <v>180</v>
      </c>
      <c r="G62" s="18">
        <v>85</v>
      </c>
      <c r="H62" s="18">
        <f t="shared" si="0"/>
        <v>1</v>
      </c>
    </row>
    <row r="63" spans="1:8" ht="18.75" x14ac:dyDescent="0.15">
      <c r="A63" s="18" t="s">
        <v>122</v>
      </c>
      <c r="B63" s="18" t="s">
        <v>141</v>
      </c>
      <c r="C63" s="19">
        <v>8100</v>
      </c>
      <c r="D63" s="18" t="s">
        <v>157</v>
      </c>
      <c r="E63" s="18">
        <v>28</v>
      </c>
      <c r="F63" s="18">
        <v>174</v>
      </c>
      <c r="G63" s="18">
        <v>78</v>
      </c>
      <c r="H63" s="18">
        <f t="shared" si="0"/>
        <v>1</v>
      </c>
    </row>
    <row r="64" spans="1:8" ht="18.75" x14ac:dyDescent="0.15">
      <c r="A64" s="18" t="s">
        <v>80</v>
      </c>
      <c r="B64" s="18" t="s">
        <v>147</v>
      </c>
      <c r="C64" s="19">
        <v>8000</v>
      </c>
      <c r="D64" s="18" t="s">
        <v>157</v>
      </c>
      <c r="E64" s="18">
        <v>25</v>
      </c>
      <c r="F64" s="18">
        <v>176</v>
      </c>
      <c r="G64" s="18">
        <v>73</v>
      </c>
      <c r="H64" s="18">
        <f t="shared" si="0"/>
        <v>1</v>
      </c>
    </row>
    <row r="65" spans="1:8" ht="18.75" x14ac:dyDescent="0.15">
      <c r="A65" s="18" t="s">
        <v>209</v>
      </c>
      <c r="B65" s="18" t="s">
        <v>137</v>
      </c>
      <c r="C65" s="19">
        <v>8000</v>
      </c>
      <c r="D65" s="18" t="s">
        <v>157</v>
      </c>
      <c r="E65" s="18">
        <v>31</v>
      </c>
      <c r="F65" s="18">
        <v>180</v>
      </c>
      <c r="G65" s="18">
        <v>93</v>
      </c>
      <c r="H65" s="18">
        <f t="shared" si="0"/>
        <v>1</v>
      </c>
    </row>
    <row r="66" spans="1:8" ht="18.75" x14ac:dyDescent="0.15">
      <c r="A66" s="18" t="s">
        <v>89</v>
      </c>
      <c r="B66" s="18" t="s">
        <v>140</v>
      </c>
      <c r="C66" s="19">
        <v>8000</v>
      </c>
      <c r="D66" s="18" t="s">
        <v>157</v>
      </c>
      <c r="E66" s="18">
        <v>26</v>
      </c>
      <c r="F66" s="18">
        <v>175</v>
      </c>
      <c r="G66" s="18">
        <v>79</v>
      </c>
      <c r="H66" s="18">
        <f t="shared" si="0"/>
        <v>1</v>
      </c>
    </row>
    <row r="67" spans="1:8" ht="18.75" x14ac:dyDescent="0.15">
      <c r="A67" s="18" t="s">
        <v>210</v>
      </c>
      <c r="B67" s="18" t="s">
        <v>144</v>
      </c>
      <c r="C67" s="19">
        <v>8000</v>
      </c>
      <c r="D67" s="18" t="s">
        <v>157</v>
      </c>
      <c r="E67" s="18">
        <v>30</v>
      </c>
      <c r="F67" s="18">
        <v>191</v>
      </c>
      <c r="G67" s="18">
        <v>102</v>
      </c>
      <c r="H67" s="18">
        <f t="shared" ref="H67:H101" si="1">COUNTIF(A:A,A67)</f>
        <v>1</v>
      </c>
    </row>
    <row r="68" spans="1:8" ht="18.75" x14ac:dyDescent="0.15">
      <c r="A68" s="18" t="s">
        <v>92</v>
      </c>
      <c r="B68" s="18" t="s">
        <v>140</v>
      </c>
      <c r="C68" s="19">
        <v>8000</v>
      </c>
      <c r="D68" s="18" t="s">
        <v>156</v>
      </c>
      <c r="E68" s="18">
        <v>29</v>
      </c>
      <c r="F68" s="18">
        <v>180</v>
      </c>
      <c r="G68" s="18">
        <v>85</v>
      </c>
      <c r="H68" s="18">
        <f t="shared" si="1"/>
        <v>1</v>
      </c>
    </row>
    <row r="69" spans="1:8" ht="18.75" x14ac:dyDescent="0.15">
      <c r="A69" s="18" t="s">
        <v>211</v>
      </c>
      <c r="B69" s="18" t="s">
        <v>139</v>
      </c>
      <c r="C69" s="19">
        <v>7600</v>
      </c>
      <c r="D69" s="18" t="s">
        <v>158</v>
      </c>
      <c r="E69" s="18">
        <v>35</v>
      </c>
      <c r="F69" s="18">
        <v>175</v>
      </c>
      <c r="G69" s="18">
        <v>77</v>
      </c>
      <c r="H69" s="18">
        <f t="shared" si="1"/>
        <v>1</v>
      </c>
    </row>
    <row r="70" spans="1:8" ht="18.75" x14ac:dyDescent="0.15">
      <c r="A70" s="18" t="s">
        <v>212</v>
      </c>
      <c r="B70" s="18" t="s">
        <v>137</v>
      </c>
      <c r="C70" s="19">
        <v>7500</v>
      </c>
      <c r="D70" s="18" t="s">
        <v>157</v>
      </c>
      <c r="E70" s="18">
        <v>30</v>
      </c>
      <c r="F70" s="18">
        <v>188</v>
      </c>
      <c r="G70" s="18">
        <v>100</v>
      </c>
      <c r="H70" s="18">
        <f t="shared" si="1"/>
        <v>1</v>
      </c>
    </row>
    <row r="71" spans="1:8" ht="18.75" x14ac:dyDescent="0.15">
      <c r="A71" s="18" t="s">
        <v>77</v>
      </c>
      <c r="B71" s="18" t="s">
        <v>139</v>
      </c>
      <c r="C71" s="19">
        <v>7000</v>
      </c>
      <c r="D71" s="18" t="s">
        <v>157</v>
      </c>
      <c r="E71" s="18">
        <v>30</v>
      </c>
      <c r="F71" s="18">
        <v>175</v>
      </c>
      <c r="G71" s="18">
        <v>66</v>
      </c>
      <c r="H71" s="18">
        <f t="shared" si="1"/>
        <v>1</v>
      </c>
    </row>
    <row r="72" spans="1:8" ht="18.75" x14ac:dyDescent="0.15">
      <c r="A72" s="18" t="s">
        <v>66</v>
      </c>
      <c r="B72" s="18" t="s">
        <v>137</v>
      </c>
      <c r="C72" s="19">
        <v>7000</v>
      </c>
      <c r="D72" s="18" t="s">
        <v>157</v>
      </c>
      <c r="E72" s="18">
        <v>30</v>
      </c>
      <c r="F72" s="18">
        <v>183</v>
      </c>
      <c r="G72" s="18">
        <v>78</v>
      </c>
      <c r="H72" s="18">
        <f t="shared" si="1"/>
        <v>1</v>
      </c>
    </row>
    <row r="73" spans="1:8" ht="18.75" x14ac:dyDescent="0.15">
      <c r="A73" s="18" t="s">
        <v>54</v>
      </c>
      <c r="B73" s="18" t="s">
        <v>146</v>
      </c>
      <c r="C73" s="19">
        <v>7000</v>
      </c>
      <c r="D73" s="18" t="s">
        <v>156</v>
      </c>
      <c r="E73" s="18">
        <v>28</v>
      </c>
      <c r="F73" s="18">
        <v>177</v>
      </c>
      <c r="G73" s="18">
        <v>88</v>
      </c>
      <c r="H73" s="18">
        <f t="shared" si="1"/>
        <v>1</v>
      </c>
    </row>
    <row r="74" spans="1:8" ht="18.75" x14ac:dyDescent="0.15">
      <c r="A74" s="18" t="s">
        <v>23</v>
      </c>
      <c r="B74" s="18" t="s">
        <v>142</v>
      </c>
      <c r="C74" s="19">
        <v>7000</v>
      </c>
      <c r="D74" s="18" t="s">
        <v>156</v>
      </c>
      <c r="E74" s="18">
        <v>33</v>
      </c>
      <c r="F74" s="18">
        <v>178</v>
      </c>
      <c r="G74" s="18">
        <v>82</v>
      </c>
      <c r="H74" s="18">
        <f t="shared" si="1"/>
        <v>1</v>
      </c>
    </row>
    <row r="75" spans="1:8" ht="18.75" x14ac:dyDescent="0.15">
      <c r="A75" s="18" t="s">
        <v>5</v>
      </c>
      <c r="B75" s="18" t="s">
        <v>133</v>
      </c>
      <c r="C75" s="19">
        <v>7000</v>
      </c>
      <c r="D75" s="18" t="s">
        <v>157</v>
      </c>
      <c r="E75" s="18">
        <v>32</v>
      </c>
      <c r="F75" s="18">
        <v>178</v>
      </c>
      <c r="G75" s="18">
        <v>84</v>
      </c>
      <c r="H75" s="18">
        <f t="shared" si="1"/>
        <v>1</v>
      </c>
    </row>
    <row r="76" spans="1:8" ht="18.75" x14ac:dyDescent="0.15">
      <c r="A76" s="18" t="s">
        <v>213</v>
      </c>
      <c r="B76" s="18" t="s">
        <v>138</v>
      </c>
      <c r="C76" s="19">
        <v>7000</v>
      </c>
      <c r="D76" s="18" t="s">
        <v>157</v>
      </c>
      <c r="E76" s="18">
        <v>35</v>
      </c>
      <c r="F76" s="18">
        <v>177</v>
      </c>
      <c r="G76" s="18">
        <v>88</v>
      </c>
      <c r="H76" s="18">
        <f t="shared" si="1"/>
        <v>1</v>
      </c>
    </row>
    <row r="77" spans="1:8" ht="18.75" x14ac:dyDescent="0.15">
      <c r="A77" s="18" t="s">
        <v>4</v>
      </c>
      <c r="B77" s="18" t="s">
        <v>133</v>
      </c>
      <c r="C77" s="19">
        <v>6700</v>
      </c>
      <c r="D77" s="18" t="s">
        <v>158</v>
      </c>
      <c r="E77" s="18">
        <v>26</v>
      </c>
      <c r="F77" s="18">
        <v>176</v>
      </c>
      <c r="G77" s="18">
        <v>83</v>
      </c>
      <c r="H77" s="18">
        <f t="shared" si="1"/>
        <v>1</v>
      </c>
    </row>
    <row r="78" spans="1:8" ht="18.75" x14ac:dyDescent="0.15">
      <c r="A78" s="18" t="s">
        <v>2</v>
      </c>
      <c r="B78" s="18" t="s">
        <v>133</v>
      </c>
      <c r="C78" s="19">
        <v>6500</v>
      </c>
      <c r="D78" s="18" t="s">
        <v>156</v>
      </c>
      <c r="E78" s="18">
        <v>32</v>
      </c>
      <c r="F78" s="18">
        <v>174</v>
      </c>
      <c r="G78" s="18">
        <v>83</v>
      </c>
      <c r="H78" s="18">
        <f t="shared" si="1"/>
        <v>1</v>
      </c>
    </row>
    <row r="79" spans="1:8" ht="18.75" x14ac:dyDescent="0.15">
      <c r="A79" s="18" t="s">
        <v>214</v>
      </c>
      <c r="B79" s="18" t="s">
        <v>140</v>
      </c>
      <c r="C79" s="19">
        <v>6500</v>
      </c>
      <c r="D79" s="18" t="s">
        <v>156</v>
      </c>
      <c r="E79" s="18">
        <v>40</v>
      </c>
      <c r="F79" s="18">
        <v>181</v>
      </c>
      <c r="G79" s="18">
        <v>90</v>
      </c>
      <c r="H79" s="18">
        <f t="shared" si="1"/>
        <v>1</v>
      </c>
    </row>
    <row r="80" spans="1:8" ht="18.75" x14ac:dyDescent="0.15">
      <c r="A80" s="18" t="s">
        <v>215</v>
      </c>
      <c r="B80" s="18" t="s">
        <v>133</v>
      </c>
      <c r="C80" s="19">
        <v>6500</v>
      </c>
      <c r="D80" s="18" t="s">
        <v>157</v>
      </c>
      <c r="E80" s="18">
        <v>34</v>
      </c>
      <c r="F80" s="18">
        <v>177</v>
      </c>
      <c r="G80" s="18">
        <v>77</v>
      </c>
      <c r="H80" s="18">
        <f t="shared" si="1"/>
        <v>1</v>
      </c>
    </row>
    <row r="81" spans="1:8" ht="18.75" x14ac:dyDescent="0.15">
      <c r="A81" s="18" t="s">
        <v>149</v>
      </c>
      <c r="B81" s="18" t="s">
        <v>138</v>
      </c>
      <c r="C81" s="19">
        <v>6400</v>
      </c>
      <c r="D81" s="18" t="s">
        <v>156</v>
      </c>
      <c r="E81" s="18">
        <v>28</v>
      </c>
      <c r="F81" s="18">
        <v>186</v>
      </c>
      <c r="G81" s="18">
        <v>98</v>
      </c>
      <c r="H81" s="18">
        <f t="shared" si="1"/>
        <v>1</v>
      </c>
    </row>
    <row r="82" spans="1:8" ht="18.75" x14ac:dyDescent="0.15">
      <c r="A82" s="18" t="s">
        <v>109</v>
      </c>
      <c r="B82" s="18" t="s">
        <v>138</v>
      </c>
      <c r="C82" s="19">
        <v>6300</v>
      </c>
      <c r="D82" s="18" t="s">
        <v>157</v>
      </c>
      <c r="E82" s="18">
        <v>28</v>
      </c>
      <c r="F82" s="18">
        <v>178</v>
      </c>
      <c r="G82" s="18">
        <v>78</v>
      </c>
      <c r="H82" s="18">
        <f t="shared" si="1"/>
        <v>1</v>
      </c>
    </row>
    <row r="83" spans="1:8" ht="18.75" x14ac:dyDescent="0.15">
      <c r="A83" s="18" t="s">
        <v>124</v>
      </c>
      <c r="B83" s="18" t="s">
        <v>141</v>
      </c>
      <c r="C83" s="19">
        <v>6240</v>
      </c>
      <c r="D83" s="18" t="s">
        <v>156</v>
      </c>
      <c r="E83" s="18">
        <v>30</v>
      </c>
      <c r="F83" s="18">
        <v>179</v>
      </c>
      <c r="G83" s="18">
        <v>72</v>
      </c>
      <c r="H83" s="18">
        <f t="shared" si="1"/>
        <v>1</v>
      </c>
    </row>
    <row r="84" spans="1:8" ht="18.75" x14ac:dyDescent="0.15">
      <c r="A84" s="18" t="s">
        <v>84</v>
      </c>
      <c r="B84" s="18" t="s">
        <v>147</v>
      </c>
      <c r="C84" s="19">
        <v>6200</v>
      </c>
      <c r="D84" s="18" t="s">
        <v>157</v>
      </c>
      <c r="E84" s="18">
        <v>24</v>
      </c>
      <c r="F84" s="18">
        <v>179</v>
      </c>
      <c r="G84" s="18">
        <v>76</v>
      </c>
      <c r="H84" s="18">
        <f t="shared" si="1"/>
        <v>1</v>
      </c>
    </row>
    <row r="85" spans="1:8" ht="18.75" x14ac:dyDescent="0.15">
      <c r="A85" s="18" t="s">
        <v>90</v>
      </c>
      <c r="B85" s="18" t="s">
        <v>140</v>
      </c>
      <c r="C85" s="19">
        <v>6000</v>
      </c>
      <c r="D85" s="18" t="s">
        <v>156</v>
      </c>
      <c r="E85" s="18">
        <v>30</v>
      </c>
      <c r="F85" s="18">
        <v>180</v>
      </c>
      <c r="G85" s="18">
        <v>85</v>
      </c>
      <c r="H85" s="18">
        <f t="shared" si="1"/>
        <v>1</v>
      </c>
    </row>
    <row r="86" spans="1:8" ht="18.75" x14ac:dyDescent="0.15">
      <c r="A86" s="18" t="s">
        <v>216</v>
      </c>
      <c r="B86" s="18" t="s">
        <v>139</v>
      </c>
      <c r="C86" s="19">
        <v>6000</v>
      </c>
      <c r="D86" s="18" t="s">
        <v>157</v>
      </c>
      <c r="E86" s="18">
        <v>36</v>
      </c>
      <c r="F86" s="18">
        <v>190</v>
      </c>
      <c r="G86" s="18">
        <v>109</v>
      </c>
      <c r="H86" s="18">
        <f t="shared" si="1"/>
        <v>1</v>
      </c>
    </row>
    <row r="87" spans="1:8" ht="18.75" x14ac:dyDescent="0.15">
      <c r="A87" s="18" t="s">
        <v>43</v>
      </c>
      <c r="B87" s="18" t="s">
        <v>143</v>
      </c>
      <c r="C87" s="19">
        <v>6000</v>
      </c>
      <c r="D87" s="18" t="s">
        <v>157</v>
      </c>
      <c r="E87" s="18">
        <v>39</v>
      </c>
      <c r="F87" s="18">
        <v>189</v>
      </c>
      <c r="G87" s="18">
        <v>96</v>
      </c>
      <c r="H87" s="18">
        <f t="shared" si="1"/>
        <v>1</v>
      </c>
    </row>
    <row r="88" spans="1:8" ht="18.75" x14ac:dyDescent="0.15">
      <c r="A88" s="18" t="s">
        <v>217</v>
      </c>
      <c r="B88" s="18" t="s">
        <v>142</v>
      </c>
      <c r="C88" s="19">
        <v>6000</v>
      </c>
      <c r="D88" s="18" t="s">
        <v>156</v>
      </c>
      <c r="E88" s="18">
        <v>38</v>
      </c>
      <c r="F88" s="18">
        <v>180</v>
      </c>
      <c r="G88" s="18">
        <v>78</v>
      </c>
      <c r="H88" s="18">
        <f t="shared" si="1"/>
        <v>1</v>
      </c>
    </row>
    <row r="89" spans="1:8" ht="18.75" x14ac:dyDescent="0.15">
      <c r="A89" s="18" t="s">
        <v>218</v>
      </c>
      <c r="B89" s="18" t="s">
        <v>143</v>
      </c>
      <c r="C89" s="19">
        <v>5700</v>
      </c>
      <c r="D89" s="18" t="s">
        <v>156</v>
      </c>
      <c r="E89" s="18">
        <v>32</v>
      </c>
      <c r="F89" s="18">
        <v>185</v>
      </c>
      <c r="G89" s="18">
        <v>93</v>
      </c>
      <c r="H89" s="18">
        <f t="shared" si="1"/>
        <v>1</v>
      </c>
    </row>
    <row r="90" spans="1:8" ht="18.75" x14ac:dyDescent="0.15">
      <c r="A90" s="18" t="s">
        <v>113</v>
      </c>
      <c r="B90" s="18" t="s">
        <v>138</v>
      </c>
      <c r="C90" s="19">
        <v>5700</v>
      </c>
      <c r="D90" s="18" t="s">
        <v>158</v>
      </c>
      <c r="E90" s="18">
        <v>27</v>
      </c>
      <c r="F90" s="18">
        <v>180</v>
      </c>
      <c r="G90" s="18">
        <v>83</v>
      </c>
      <c r="H90" s="18">
        <f t="shared" si="1"/>
        <v>1</v>
      </c>
    </row>
    <row r="91" spans="1:8" ht="18.75" x14ac:dyDescent="0.15">
      <c r="A91" s="18" t="s">
        <v>29</v>
      </c>
      <c r="B91" s="18" t="s">
        <v>142</v>
      </c>
      <c r="C91" s="19">
        <v>5500</v>
      </c>
      <c r="D91" s="18" t="s">
        <v>156</v>
      </c>
      <c r="E91" s="18">
        <v>34</v>
      </c>
      <c r="F91" s="18">
        <v>185</v>
      </c>
      <c r="G91" s="18">
        <v>93</v>
      </c>
      <c r="H91" s="18">
        <f t="shared" si="1"/>
        <v>1</v>
      </c>
    </row>
    <row r="92" spans="1:8" ht="18.75" x14ac:dyDescent="0.15">
      <c r="A92" s="18" t="s">
        <v>219</v>
      </c>
      <c r="B92" s="18" t="s">
        <v>142</v>
      </c>
      <c r="C92" s="19">
        <v>5500</v>
      </c>
      <c r="D92" s="18" t="s">
        <v>158</v>
      </c>
      <c r="E92" s="18">
        <v>40</v>
      </c>
      <c r="F92" s="18">
        <v>183</v>
      </c>
      <c r="G92" s="18">
        <v>86</v>
      </c>
      <c r="H92" s="18">
        <f t="shared" si="1"/>
        <v>1</v>
      </c>
    </row>
    <row r="93" spans="1:8" ht="18.75" x14ac:dyDescent="0.15">
      <c r="A93" s="18" t="s">
        <v>38</v>
      </c>
      <c r="B93" s="18" t="s">
        <v>144</v>
      </c>
      <c r="C93" s="19">
        <v>5300</v>
      </c>
      <c r="D93" s="18" t="s">
        <v>156</v>
      </c>
      <c r="E93" s="18">
        <v>28</v>
      </c>
      <c r="F93" s="18">
        <v>177</v>
      </c>
      <c r="G93" s="18">
        <v>68</v>
      </c>
      <c r="H93" s="18">
        <f t="shared" si="1"/>
        <v>1</v>
      </c>
    </row>
    <row r="94" spans="1:8" ht="18.75" x14ac:dyDescent="0.15">
      <c r="A94" s="18" t="s">
        <v>220</v>
      </c>
      <c r="B94" s="18" t="s">
        <v>145</v>
      </c>
      <c r="C94" s="19">
        <v>5200</v>
      </c>
      <c r="D94" s="18" t="s">
        <v>157</v>
      </c>
      <c r="E94" s="18">
        <v>35</v>
      </c>
      <c r="F94" s="18">
        <v>173</v>
      </c>
      <c r="G94" s="18">
        <v>73</v>
      </c>
      <c r="H94" s="18">
        <f t="shared" si="1"/>
        <v>1</v>
      </c>
    </row>
    <row r="95" spans="1:8" ht="18.75" x14ac:dyDescent="0.15">
      <c r="A95" s="18" t="s">
        <v>221</v>
      </c>
      <c r="B95" s="18" t="s">
        <v>147</v>
      </c>
      <c r="C95" s="19">
        <v>5000</v>
      </c>
      <c r="D95" s="18" t="s">
        <v>156</v>
      </c>
      <c r="E95" s="18">
        <v>35</v>
      </c>
      <c r="F95" s="18">
        <v>178</v>
      </c>
      <c r="G95" s="18">
        <v>85</v>
      </c>
      <c r="H95" s="18">
        <f t="shared" si="1"/>
        <v>1</v>
      </c>
    </row>
    <row r="96" spans="1:8" ht="18.75" x14ac:dyDescent="0.15">
      <c r="A96" s="18" t="s">
        <v>222</v>
      </c>
      <c r="B96" s="18" t="s">
        <v>139</v>
      </c>
      <c r="C96" s="19">
        <v>5000</v>
      </c>
      <c r="D96" s="18" t="s">
        <v>156</v>
      </c>
      <c r="E96" s="18">
        <v>32</v>
      </c>
      <c r="F96" s="18">
        <v>183</v>
      </c>
      <c r="G96" s="18">
        <v>92</v>
      </c>
      <c r="H96" s="18">
        <f t="shared" si="1"/>
        <v>1</v>
      </c>
    </row>
    <row r="97" spans="1:8" ht="18.75" x14ac:dyDescent="0.15">
      <c r="A97" s="18" t="s">
        <v>85</v>
      </c>
      <c r="B97" s="18" t="s">
        <v>147</v>
      </c>
      <c r="C97" s="19">
        <v>4800</v>
      </c>
      <c r="D97" s="18" t="s">
        <v>158</v>
      </c>
      <c r="E97" s="18">
        <v>22</v>
      </c>
      <c r="F97" s="18">
        <v>173</v>
      </c>
      <c r="G97" s="18">
        <v>83</v>
      </c>
      <c r="H97" s="18">
        <f t="shared" si="1"/>
        <v>1</v>
      </c>
    </row>
    <row r="98" spans="1:8" ht="18.75" x14ac:dyDescent="0.15">
      <c r="A98" s="18" t="s">
        <v>223</v>
      </c>
      <c r="B98" s="18" t="s">
        <v>147</v>
      </c>
      <c r="C98" s="19">
        <v>4500</v>
      </c>
      <c r="D98" s="18" t="s">
        <v>158</v>
      </c>
      <c r="E98" s="18">
        <v>29</v>
      </c>
      <c r="F98" s="18">
        <v>177</v>
      </c>
      <c r="G98" s="18">
        <v>78</v>
      </c>
      <c r="H98" s="18">
        <f t="shared" si="1"/>
        <v>1</v>
      </c>
    </row>
    <row r="99" spans="1:8" ht="18.75" x14ac:dyDescent="0.15">
      <c r="A99" s="18" t="s">
        <v>224</v>
      </c>
      <c r="B99" s="18" t="s">
        <v>140</v>
      </c>
      <c r="C99" s="19">
        <v>4500</v>
      </c>
      <c r="D99" s="18" t="s">
        <v>157</v>
      </c>
      <c r="E99" s="18">
        <v>40</v>
      </c>
      <c r="F99" s="18">
        <v>183</v>
      </c>
      <c r="G99" s="18">
        <v>88</v>
      </c>
      <c r="H99" s="18">
        <f t="shared" si="1"/>
        <v>1</v>
      </c>
    </row>
    <row r="100" spans="1:8" ht="18.75" x14ac:dyDescent="0.15">
      <c r="A100" s="18" t="s">
        <v>55</v>
      </c>
      <c r="B100" s="18" t="s">
        <v>146</v>
      </c>
      <c r="C100" s="19">
        <v>4500</v>
      </c>
      <c r="D100" s="18" t="s">
        <v>157</v>
      </c>
      <c r="E100" s="18">
        <v>33</v>
      </c>
      <c r="F100" s="18">
        <v>178</v>
      </c>
      <c r="G100" s="18">
        <v>87</v>
      </c>
      <c r="H100" s="18">
        <f t="shared" si="1"/>
        <v>1</v>
      </c>
    </row>
    <row r="101" spans="1:8" ht="18.75" x14ac:dyDescent="0.15">
      <c r="A101" s="18" t="s">
        <v>225</v>
      </c>
      <c r="B101" s="18" t="s">
        <v>140</v>
      </c>
      <c r="C101" s="19">
        <v>4400</v>
      </c>
      <c r="D101" s="18" t="s">
        <v>157</v>
      </c>
      <c r="E101" s="18">
        <v>33</v>
      </c>
      <c r="F101" s="18">
        <v>177</v>
      </c>
      <c r="G101" s="18">
        <v>77</v>
      </c>
      <c r="H101" s="18">
        <f t="shared" si="1"/>
        <v>1</v>
      </c>
    </row>
  </sheetData>
  <phoneticPr fontId="1"/>
  <pageMargins left="0.7" right="0.7" top="0.75" bottom="0.75" header="0.3" footer="0.3"/>
  <pageSetup paperSize="9" orientation="portrait" horizontalDpi="4294967292" verticalDpi="4294967292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7"/>
  <sheetViews>
    <sheetView workbookViewId="0"/>
  </sheetViews>
  <sheetFormatPr defaultColWidth="8.875" defaultRowHeight="14.25" x14ac:dyDescent="0.15"/>
  <cols>
    <col min="1" max="1" width="19.875" bestFit="1" customWidth="1"/>
    <col min="2" max="2" width="11.875" bestFit="1" customWidth="1"/>
    <col min="3" max="3" width="7.5" customWidth="1"/>
    <col min="4" max="5" width="5.5" customWidth="1"/>
    <col min="6" max="6" width="7.5" customWidth="1"/>
    <col min="7" max="7" width="5.5" customWidth="1"/>
    <col min="8" max="8" width="20.625" customWidth="1"/>
    <col min="9" max="9" width="28.125" customWidth="1"/>
    <col min="10" max="12" width="5.5" customWidth="1"/>
    <col min="13" max="13" width="9.5" bestFit="1" customWidth="1"/>
    <col min="14" max="14" width="5.5" customWidth="1"/>
  </cols>
  <sheetData>
    <row r="3" spans="1:5" x14ac:dyDescent="0.15">
      <c r="A3" s="8" t="s">
        <v>159</v>
      </c>
      <c r="B3" s="8" t="s">
        <v>155</v>
      </c>
    </row>
    <row r="4" spans="1:5" x14ac:dyDescent="0.15">
      <c r="A4" s="8" t="s">
        <v>136</v>
      </c>
      <c r="B4" t="s">
        <v>156</v>
      </c>
      <c r="C4" t="s">
        <v>157</v>
      </c>
      <c r="D4" t="s">
        <v>158</v>
      </c>
      <c r="E4" t="s">
        <v>148</v>
      </c>
    </row>
    <row r="5" spans="1:5" x14ac:dyDescent="0.15">
      <c r="A5" s="9" t="s">
        <v>137</v>
      </c>
      <c r="B5" s="10">
        <v>2</v>
      </c>
      <c r="C5" s="10">
        <v>2</v>
      </c>
      <c r="D5" s="10"/>
      <c r="E5" s="10">
        <v>4</v>
      </c>
    </row>
    <row r="6" spans="1:5" x14ac:dyDescent="0.15">
      <c r="A6" s="9" t="s">
        <v>138</v>
      </c>
      <c r="B6" s="10">
        <v>2</v>
      </c>
      <c r="C6" s="10">
        <v>1</v>
      </c>
      <c r="D6" s="10">
        <v>1</v>
      </c>
      <c r="E6" s="10">
        <v>4</v>
      </c>
    </row>
    <row r="7" spans="1:5" x14ac:dyDescent="0.15">
      <c r="A7" s="9" t="s">
        <v>139</v>
      </c>
      <c r="B7" s="10">
        <v>3</v>
      </c>
      <c r="C7" s="10">
        <v>3</v>
      </c>
      <c r="D7" s="10"/>
      <c r="E7" s="10">
        <v>6</v>
      </c>
    </row>
    <row r="8" spans="1:5" x14ac:dyDescent="0.15">
      <c r="A8" s="9" t="s">
        <v>133</v>
      </c>
      <c r="B8" s="10">
        <v>1</v>
      </c>
      <c r="C8" s="10">
        <v>4</v>
      </c>
      <c r="D8" s="10">
        <v>1</v>
      </c>
      <c r="E8" s="10">
        <v>6</v>
      </c>
    </row>
    <row r="9" spans="1:5" x14ac:dyDescent="0.15">
      <c r="A9" s="9" t="s">
        <v>140</v>
      </c>
      <c r="B9" s="10">
        <v>3</v>
      </c>
      <c r="C9" s="10">
        <v>2</v>
      </c>
      <c r="D9" s="10"/>
      <c r="E9" s="10">
        <v>5</v>
      </c>
    </row>
    <row r="10" spans="1:5" x14ac:dyDescent="0.15">
      <c r="A10" s="9" t="s">
        <v>141</v>
      </c>
      <c r="B10" s="10">
        <v>2</v>
      </c>
      <c r="C10" s="10">
        <v>4</v>
      </c>
      <c r="D10" s="10">
        <v>1</v>
      </c>
      <c r="E10" s="10">
        <v>7</v>
      </c>
    </row>
    <row r="11" spans="1:5" x14ac:dyDescent="0.15">
      <c r="A11" s="9" t="s">
        <v>142</v>
      </c>
      <c r="B11" s="10">
        <v>3</v>
      </c>
      <c r="C11" s="10">
        <v>5</v>
      </c>
      <c r="D11" s="10"/>
      <c r="E11" s="10">
        <v>8</v>
      </c>
    </row>
    <row r="12" spans="1:5" x14ac:dyDescent="0.15">
      <c r="A12" s="9" t="s">
        <v>143</v>
      </c>
      <c r="B12" s="10">
        <v>1</v>
      </c>
      <c r="C12" s="10">
        <v>5</v>
      </c>
      <c r="D12" s="10">
        <v>1</v>
      </c>
      <c r="E12" s="10">
        <v>7</v>
      </c>
    </row>
    <row r="13" spans="1:5" x14ac:dyDescent="0.15">
      <c r="A13" s="9" t="s">
        <v>144</v>
      </c>
      <c r="B13" s="10">
        <v>2</v>
      </c>
      <c r="C13" s="10">
        <v>2</v>
      </c>
      <c r="D13" s="10"/>
      <c r="E13" s="10">
        <v>4</v>
      </c>
    </row>
    <row r="14" spans="1:5" x14ac:dyDescent="0.15">
      <c r="A14" s="9" t="s">
        <v>145</v>
      </c>
      <c r="B14" s="10">
        <v>2</v>
      </c>
      <c r="C14" s="10">
        <v>3</v>
      </c>
      <c r="D14" s="10"/>
      <c r="E14" s="10">
        <v>5</v>
      </c>
    </row>
    <row r="15" spans="1:5" x14ac:dyDescent="0.15">
      <c r="A15" s="9" t="s">
        <v>146</v>
      </c>
      <c r="B15" s="10">
        <v>2</v>
      </c>
      <c r="C15" s="10">
        <v>3</v>
      </c>
      <c r="D15" s="10"/>
      <c r="E15" s="10">
        <v>5</v>
      </c>
    </row>
    <row r="16" spans="1:5" x14ac:dyDescent="0.15">
      <c r="A16" s="9" t="s">
        <v>147</v>
      </c>
      <c r="B16" s="10">
        <v>1</v>
      </c>
      <c r="C16" s="10">
        <v>5</v>
      </c>
      <c r="D16" s="10">
        <v>1</v>
      </c>
      <c r="E16" s="10">
        <v>7</v>
      </c>
    </row>
    <row r="17" spans="1:5" x14ac:dyDescent="0.15">
      <c r="A17" s="9" t="s">
        <v>148</v>
      </c>
      <c r="B17" s="10">
        <v>24</v>
      </c>
      <c r="C17" s="10">
        <v>39</v>
      </c>
      <c r="D17" s="10">
        <v>5</v>
      </c>
      <c r="E17" s="10">
        <v>68</v>
      </c>
    </row>
  </sheetData>
  <phoneticPr fontId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showGridLines="0" workbookViewId="0"/>
  </sheetViews>
  <sheetFormatPr defaultColWidth="8.875" defaultRowHeight="14.25" x14ac:dyDescent="0.15"/>
  <cols>
    <col min="1" max="1" width="10.25" customWidth="1"/>
    <col min="2" max="5" width="10.875" customWidth="1"/>
    <col min="6" max="6" width="5.5" customWidth="1"/>
    <col min="7" max="7" width="9.5" bestFit="1" customWidth="1"/>
    <col min="8" max="8" width="5.5" customWidth="1"/>
  </cols>
  <sheetData>
    <row r="2" spans="1:5" x14ac:dyDescent="0.15">
      <c r="A2" s="24"/>
      <c r="B2" s="22" t="s">
        <v>229</v>
      </c>
      <c r="C2" s="22"/>
      <c r="D2" s="22"/>
      <c r="E2" s="25"/>
    </row>
    <row r="3" spans="1:5" x14ac:dyDescent="0.15">
      <c r="A3" s="26" t="s">
        <v>226</v>
      </c>
      <c r="B3" s="23" t="s">
        <v>227</v>
      </c>
      <c r="C3" s="23" t="s">
        <v>157</v>
      </c>
      <c r="D3" s="23" t="s">
        <v>158</v>
      </c>
      <c r="E3" s="27" t="s">
        <v>228</v>
      </c>
    </row>
    <row r="4" spans="1:5" x14ac:dyDescent="0.15">
      <c r="A4" s="28">
        <v>22</v>
      </c>
      <c r="B4" s="20">
        <v>0</v>
      </c>
      <c r="C4" s="20">
        <v>0</v>
      </c>
      <c r="D4" s="20">
        <v>1</v>
      </c>
      <c r="E4" s="29">
        <v>1</v>
      </c>
    </row>
    <row r="5" spans="1:5" x14ac:dyDescent="0.15">
      <c r="A5" s="28">
        <v>23</v>
      </c>
      <c r="B5" s="20">
        <v>0</v>
      </c>
      <c r="C5" s="20">
        <v>0</v>
      </c>
      <c r="D5" s="20">
        <v>0</v>
      </c>
      <c r="E5" s="29">
        <v>0</v>
      </c>
    </row>
    <row r="6" spans="1:5" x14ac:dyDescent="0.15">
      <c r="A6" s="28">
        <v>24</v>
      </c>
      <c r="B6" s="20">
        <v>1</v>
      </c>
      <c r="C6" s="20">
        <v>2</v>
      </c>
      <c r="D6" s="20">
        <v>0</v>
      </c>
      <c r="E6" s="29">
        <v>3</v>
      </c>
    </row>
    <row r="7" spans="1:5" x14ac:dyDescent="0.15">
      <c r="A7" s="28">
        <v>25</v>
      </c>
      <c r="B7" s="20">
        <v>0</v>
      </c>
      <c r="C7" s="20">
        <v>3</v>
      </c>
      <c r="D7" s="20">
        <v>0</v>
      </c>
      <c r="E7" s="29">
        <v>3</v>
      </c>
    </row>
    <row r="8" spans="1:5" x14ac:dyDescent="0.15">
      <c r="A8" s="28">
        <v>26</v>
      </c>
      <c r="B8" s="20">
        <v>1</v>
      </c>
      <c r="C8" s="20">
        <v>2</v>
      </c>
      <c r="D8" s="20">
        <v>1</v>
      </c>
      <c r="E8" s="29">
        <v>4</v>
      </c>
    </row>
    <row r="9" spans="1:5" x14ac:dyDescent="0.15">
      <c r="A9" s="28">
        <v>27</v>
      </c>
      <c r="B9" s="20">
        <v>3</v>
      </c>
      <c r="C9" s="20">
        <v>2</v>
      </c>
      <c r="D9" s="20">
        <v>1</v>
      </c>
      <c r="E9" s="29">
        <v>6</v>
      </c>
    </row>
    <row r="10" spans="1:5" x14ac:dyDescent="0.15">
      <c r="A10" s="28">
        <v>28</v>
      </c>
      <c r="B10" s="20">
        <v>4</v>
      </c>
      <c r="C10" s="20">
        <v>4</v>
      </c>
      <c r="D10" s="20">
        <v>0</v>
      </c>
      <c r="E10" s="29">
        <v>8</v>
      </c>
    </row>
    <row r="11" spans="1:5" x14ac:dyDescent="0.15">
      <c r="A11" s="28">
        <v>29</v>
      </c>
      <c r="B11" s="20">
        <v>2</v>
      </c>
      <c r="C11" s="20">
        <v>0</v>
      </c>
      <c r="D11" s="20">
        <v>0</v>
      </c>
      <c r="E11" s="29">
        <v>2</v>
      </c>
    </row>
    <row r="12" spans="1:5" x14ac:dyDescent="0.15">
      <c r="A12" s="28">
        <v>30</v>
      </c>
      <c r="B12" s="20">
        <v>4</v>
      </c>
      <c r="C12" s="20">
        <v>3</v>
      </c>
      <c r="D12" s="20">
        <v>0</v>
      </c>
      <c r="E12" s="29">
        <v>7</v>
      </c>
    </row>
    <row r="13" spans="1:5" x14ac:dyDescent="0.15">
      <c r="A13" s="28">
        <v>31</v>
      </c>
      <c r="B13" s="20">
        <v>1</v>
      </c>
      <c r="C13" s="20">
        <v>1</v>
      </c>
      <c r="D13" s="20">
        <v>1</v>
      </c>
      <c r="E13" s="29">
        <v>3</v>
      </c>
    </row>
    <row r="14" spans="1:5" x14ac:dyDescent="0.15">
      <c r="A14" s="28">
        <v>32</v>
      </c>
      <c r="B14" s="20">
        <v>2</v>
      </c>
      <c r="C14" s="20">
        <v>5</v>
      </c>
      <c r="D14" s="20">
        <v>0</v>
      </c>
      <c r="E14" s="29">
        <v>7</v>
      </c>
    </row>
    <row r="15" spans="1:5" x14ac:dyDescent="0.15">
      <c r="A15" s="28">
        <v>33</v>
      </c>
      <c r="B15" s="20">
        <v>2</v>
      </c>
      <c r="C15" s="20">
        <v>4</v>
      </c>
      <c r="D15" s="20">
        <v>0</v>
      </c>
      <c r="E15" s="29">
        <v>6</v>
      </c>
    </row>
    <row r="16" spans="1:5" x14ac:dyDescent="0.15">
      <c r="A16" s="28">
        <v>34</v>
      </c>
      <c r="B16" s="20">
        <v>2</v>
      </c>
      <c r="C16" s="20">
        <v>1</v>
      </c>
      <c r="D16" s="20">
        <v>0</v>
      </c>
      <c r="E16" s="29">
        <v>3</v>
      </c>
    </row>
    <row r="17" spans="1:5" x14ac:dyDescent="0.15">
      <c r="A17" s="28">
        <v>35</v>
      </c>
      <c r="B17" s="20">
        <v>0</v>
      </c>
      <c r="C17" s="20">
        <v>4</v>
      </c>
      <c r="D17" s="20">
        <v>0</v>
      </c>
      <c r="E17" s="29">
        <v>4</v>
      </c>
    </row>
    <row r="18" spans="1:5" x14ac:dyDescent="0.15">
      <c r="A18" s="28">
        <v>36</v>
      </c>
      <c r="B18" s="20">
        <v>0</v>
      </c>
      <c r="C18" s="20">
        <v>2</v>
      </c>
      <c r="D18" s="20">
        <v>1</v>
      </c>
      <c r="E18" s="29">
        <v>3</v>
      </c>
    </row>
    <row r="19" spans="1:5" x14ac:dyDescent="0.15">
      <c r="A19" s="28">
        <v>37</v>
      </c>
      <c r="B19" s="20">
        <v>0</v>
      </c>
      <c r="C19" s="20">
        <v>3</v>
      </c>
      <c r="D19" s="20">
        <v>0</v>
      </c>
      <c r="E19" s="29">
        <v>3</v>
      </c>
    </row>
    <row r="20" spans="1:5" x14ac:dyDescent="0.15">
      <c r="A20" s="28">
        <v>38</v>
      </c>
      <c r="B20" s="20">
        <v>0</v>
      </c>
      <c r="C20" s="20">
        <v>1</v>
      </c>
      <c r="D20" s="20">
        <v>0</v>
      </c>
      <c r="E20" s="29">
        <v>1</v>
      </c>
    </row>
    <row r="21" spans="1:5" x14ac:dyDescent="0.15">
      <c r="A21" s="28">
        <v>39</v>
      </c>
      <c r="B21" s="20">
        <v>1</v>
      </c>
      <c r="C21" s="20">
        <v>1</v>
      </c>
      <c r="D21" s="20">
        <v>0</v>
      </c>
      <c r="E21" s="29">
        <v>2</v>
      </c>
    </row>
    <row r="22" spans="1:5" x14ac:dyDescent="0.15">
      <c r="A22" s="28">
        <v>40</v>
      </c>
      <c r="B22" s="20">
        <v>1</v>
      </c>
      <c r="C22" s="20">
        <v>0</v>
      </c>
      <c r="D22" s="20">
        <v>0</v>
      </c>
      <c r="E22" s="29">
        <v>1</v>
      </c>
    </row>
    <row r="23" spans="1:5" x14ac:dyDescent="0.15">
      <c r="A23" s="30">
        <v>41</v>
      </c>
      <c r="B23" s="21">
        <v>0</v>
      </c>
      <c r="C23" s="21">
        <v>1</v>
      </c>
      <c r="D23" s="21">
        <v>0</v>
      </c>
      <c r="E23" s="31">
        <v>1</v>
      </c>
    </row>
  </sheetData>
  <mergeCells count="1">
    <mergeCell ref="B2:E2"/>
  </mergeCells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/>
  </sheetViews>
  <sheetFormatPr defaultColWidth="8.875" defaultRowHeight="14.25" x14ac:dyDescent="0.15"/>
  <cols>
    <col min="1" max="1" width="10.875" customWidth="1"/>
    <col min="5" max="5" width="17.625" bestFit="1" customWidth="1"/>
  </cols>
  <sheetData>
    <row r="1" spans="1:9" x14ac:dyDescent="0.15">
      <c r="A1" t="s">
        <v>160</v>
      </c>
    </row>
    <row r="2" spans="1:9" ht="15" thickBot="1" x14ac:dyDescent="0.2"/>
    <row r="3" spans="1:9" x14ac:dyDescent="0.15">
      <c r="A3" s="15" t="s">
        <v>161</v>
      </c>
      <c r="B3" s="15"/>
    </row>
    <row r="4" spans="1:9" x14ac:dyDescent="0.15">
      <c r="A4" s="12" t="s">
        <v>162</v>
      </c>
      <c r="B4" s="12">
        <v>0.72654537466639435</v>
      </c>
    </row>
    <row r="5" spans="1:9" x14ac:dyDescent="0.15">
      <c r="A5" s="12" t="s">
        <v>163</v>
      </c>
      <c r="B5" s="12">
        <v>0.52786818144913139</v>
      </c>
    </row>
    <row r="6" spans="1:9" x14ac:dyDescent="0.15">
      <c r="A6" s="12" t="s">
        <v>164</v>
      </c>
      <c r="B6" s="12">
        <v>0.5231468632636227</v>
      </c>
    </row>
    <row r="7" spans="1:9" x14ac:dyDescent="0.15">
      <c r="A7" s="12" t="s">
        <v>165</v>
      </c>
      <c r="B7" s="12">
        <v>17.738929174577397</v>
      </c>
    </row>
    <row r="8" spans="1:9" ht="15" thickBot="1" x14ac:dyDescent="0.2">
      <c r="A8" s="13" t="s">
        <v>166</v>
      </c>
      <c r="B8" s="13">
        <v>102</v>
      </c>
    </row>
    <row r="10" spans="1:9" ht="15" thickBot="1" x14ac:dyDescent="0.2">
      <c r="A10" t="s">
        <v>167</v>
      </c>
    </row>
    <row r="11" spans="1:9" x14ac:dyDescent="0.15">
      <c r="A11" s="14"/>
      <c r="B11" s="14" t="s">
        <v>172</v>
      </c>
      <c r="C11" s="14" t="s">
        <v>173</v>
      </c>
      <c r="D11" s="14" t="s">
        <v>174</v>
      </c>
      <c r="E11" s="14" t="s">
        <v>175</v>
      </c>
      <c r="F11" s="14" t="s">
        <v>176</v>
      </c>
    </row>
    <row r="12" spans="1:9" x14ac:dyDescent="0.15">
      <c r="A12" s="12" t="s">
        <v>168</v>
      </c>
      <c r="B12" s="12">
        <v>1</v>
      </c>
      <c r="C12" s="12">
        <v>35181.715644520926</v>
      </c>
      <c r="D12" s="12">
        <v>35181.715644520926</v>
      </c>
      <c r="E12" s="12">
        <v>111.80525453025734</v>
      </c>
      <c r="F12" s="12">
        <v>5.4830883345652778E-18</v>
      </c>
    </row>
    <row r="13" spans="1:9" x14ac:dyDescent="0.15">
      <c r="A13" s="12" t="s">
        <v>169</v>
      </c>
      <c r="B13" s="12">
        <v>100</v>
      </c>
      <c r="C13" s="12">
        <v>31466.960826067312</v>
      </c>
      <c r="D13" s="12">
        <v>314.6696082606731</v>
      </c>
      <c r="E13" s="12"/>
      <c r="F13" s="12"/>
    </row>
    <row r="14" spans="1:9" ht="15" thickBot="1" x14ac:dyDescent="0.2">
      <c r="A14" s="13" t="s">
        <v>170</v>
      </c>
      <c r="B14" s="13">
        <v>101</v>
      </c>
      <c r="C14" s="13">
        <v>66648.676470588238</v>
      </c>
      <c r="D14" s="13"/>
      <c r="E14" s="13"/>
      <c r="F14" s="13"/>
    </row>
    <row r="15" spans="1:9" ht="15" thickBot="1" x14ac:dyDescent="0.2"/>
    <row r="16" spans="1:9" x14ac:dyDescent="0.15">
      <c r="A16" s="14"/>
      <c r="B16" s="14" t="s">
        <v>177</v>
      </c>
      <c r="C16" s="14" t="s">
        <v>165</v>
      </c>
      <c r="D16" s="14" t="s">
        <v>178</v>
      </c>
      <c r="E16" s="14" t="s">
        <v>179</v>
      </c>
      <c r="F16" s="14" t="s">
        <v>180</v>
      </c>
      <c r="G16" s="14" t="s">
        <v>181</v>
      </c>
      <c r="H16" s="14" t="s">
        <v>182</v>
      </c>
      <c r="I16" s="14" t="s">
        <v>183</v>
      </c>
    </row>
    <row r="17" spans="1:9" x14ac:dyDescent="0.15">
      <c r="A17" s="12" t="s">
        <v>171</v>
      </c>
      <c r="B17" s="12">
        <v>-83.595776247148521</v>
      </c>
      <c r="C17" s="12">
        <v>12.362250085382808</v>
      </c>
      <c r="D17" s="12">
        <v>-6.7621812914133343</v>
      </c>
      <c r="E17" s="12">
        <v>9.2609404281277076E-10</v>
      </c>
      <c r="F17" s="12">
        <v>-108.12212832141341</v>
      </c>
      <c r="G17" s="12">
        <v>-59.069424172883636</v>
      </c>
      <c r="H17" s="12">
        <v>-108.12212832141341</v>
      </c>
      <c r="I17" s="12">
        <v>-59.069424172883636</v>
      </c>
    </row>
    <row r="18" spans="1:9" ht="15" thickBot="1" x14ac:dyDescent="0.2">
      <c r="A18" s="13" t="s">
        <v>184</v>
      </c>
      <c r="B18" s="13">
        <v>179.4125851634582</v>
      </c>
      <c r="C18" s="13">
        <v>16.967653887182212</v>
      </c>
      <c r="D18" s="13">
        <v>10.573800382561489</v>
      </c>
      <c r="E18" s="13">
        <v>5.4830883345651214E-18</v>
      </c>
      <c r="F18" s="13">
        <v>145.74924311512319</v>
      </c>
      <c r="G18" s="13">
        <v>213.07592721179321</v>
      </c>
      <c r="H18" s="13">
        <v>145.74924311512319</v>
      </c>
      <c r="I18" s="13">
        <v>213.07592721179321</v>
      </c>
    </row>
  </sheetData>
  <phoneticPr fontId="1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data</vt:lpstr>
      <vt:lpstr>年俸（VLOOKUP用）</vt:lpstr>
      <vt:lpstr>ピボットテーブル</vt:lpstr>
      <vt:lpstr>おすすめグラフ</vt:lpstr>
      <vt:lpstr>回帰分析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Hiroyuki Tsuyuzaki</dc:creator>
  <cp:lastModifiedBy>hiroyuki</cp:lastModifiedBy>
  <dcterms:created xsi:type="dcterms:W3CDTF">2016-07-23T04:52:54Z</dcterms:created>
  <dcterms:modified xsi:type="dcterms:W3CDTF">2016-09-20T02:57:28Z</dcterms:modified>
</cp:coreProperties>
</file>