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3820"/>
  <bookViews>
    <workbookView xWindow="240" yWindow="135" windowWidth="8475" windowHeight="6165"/>
  </bookViews>
  <sheets>
    <sheet name="ROUND" sheetId="1" r:id="rId1"/>
    <sheet name="ROUNDUP" sheetId="4" r:id="rId2"/>
    <sheet name="INT" sheetId="5" r:id="rId3"/>
    <sheet name="SUMIF" sheetId="6" r:id="rId4"/>
    <sheet name="COUNTIF" sheetId="7" r:id="rId5"/>
    <sheet name="PRODUCT" sheetId="8" r:id="rId6"/>
    <sheet name="TODAY" sheetId="19" r:id="rId7"/>
    <sheet name="VLOOKUP" sheetId="9" r:id="rId8"/>
    <sheet name="IF1" sheetId="10" r:id="rId9"/>
    <sheet name="IF2" sheetId="11" r:id="rId10"/>
    <sheet name="ISERROR" sheetId="12" r:id="rId11"/>
    <sheet name="FIND" sheetId="13" r:id="rId12"/>
    <sheet name="LEFT" sheetId="14" r:id="rId13"/>
    <sheet name="RIGHT" sheetId="15" r:id="rId14"/>
    <sheet name="CONCATENATE" sheetId="16" r:id="rId15"/>
    <sheet name="LEN" sheetId="18" r:id="rId16"/>
    <sheet name="SUBSTITUTE" sheetId="17" r:id="rId17"/>
  </sheets>
  <externalReferences>
    <externalReference r:id="rId18"/>
  </externalReferences>
  <definedNames>
    <definedName name="Ｄａｔａｂａｓｅ" localSheetId="5">PRODUCT!$A$2:$B$2</definedName>
    <definedName name="Database2">#REF!</definedName>
    <definedName name="商品マスター">[1]見出し!#REF!</definedName>
    <definedName name="成績結果">#REF!</definedName>
    <definedName name="成績結果１">#REF!</definedName>
    <definedName name="成績結果２">#REF!</definedName>
    <definedName name="成績結果３">#REF!</definedName>
  </definedNames>
  <calcPr calcId="145621"/>
</workbook>
</file>

<file path=xl/calcChain.xml><?xml version="1.0" encoding="utf-8"?>
<calcChain xmlns="http://schemas.openxmlformats.org/spreadsheetml/2006/main">
  <c r="B2" i="19" l="1"/>
  <c r="B3" i="13" l="1"/>
  <c r="B4" i="13"/>
  <c r="B5" i="13"/>
  <c r="B2" i="13"/>
  <c r="C2" i="1" l="1"/>
  <c r="D5" i="10"/>
  <c r="E5" i="10" s="1"/>
  <c r="D4" i="10"/>
  <c r="E4" i="10" s="1"/>
  <c r="D6" i="10"/>
  <c r="E6" i="10" s="1"/>
  <c r="D3" i="10"/>
  <c r="E3" i="10" s="1"/>
  <c r="E3" i="8" l="1"/>
  <c r="B3" i="15" l="1"/>
  <c r="B4" i="15"/>
  <c r="B5" i="15"/>
  <c r="B2" i="15"/>
  <c r="D9" i="12"/>
  <c r="D8" i="12"/>
  <c r="D7" i="12"/>
  <c r="G4" i="7" l="1"/>
  <c r="B4" i="17"/>
  <c r="B3" i="17"/>
  <c r="B2" i="17"/>
  <c r="C2" i="9"/>
  <c r="B2" i="9"/>
  <c r="C13" i="6"/>
  <c r="D3" i="11"/>
  <c r="D4" i="11"/>
  <c r="D5" i="11"/>
  <c r="D6" i="11"/>
  <c r="D3" i="12"/>
  <c r="D4" i="12"/>
  <c r="D5" i="12"/>
  <c r="D6" i="12"/>
  <c r="B2" i="14"/>
  <c r="C2" i="14" s="1"/>
  <c r="B3" i="14"/>
  <c r="C3" i="14" s="1"/>
  <c r="B4" i="14"/>
  <c r="C4" i="14" s="1"/>
  <c r="C5" i="14"/>
  <c r="D3" i="16"/>
  <c r="C2" i="18"/>
  <c r="C3" i="18"/>
  <c r="E4" i="8"/>
  <c r="E5" i="8"/>
  <c r="E6" i="8"/>
  <c r="E7" i="8"/>
  <c r="D8" i="8"/>
  <c r="E4" i="7"/>
  <c r="E5" i="7"/>
  <c r="E6" i="7"/>
  <c r="E7" i="7"/>
  <c r="E8" i="7"/>
  <c r="E9" i="7"/>
  <c r="E10" i="7"/>
  <c r="E11" i="7"/>
  <c r="E12" i="7"/>
  <c r="E13" i="7"/>
  <c r="C2" i="5"/>
  <c r="D2" i="5" s="1"/>
  <c r="F2" i="5" s="1"/>
  <c r="C2" i="4"/>
  <c r="D2" i="4" s="1"/>
  <c r="F2" i="4" s="1"/>
  <c r="D2" i="1"/>
  <c r="F2" i="1" s="1"/>
  <c r="E8" i="8" l="1"/>
</calcChain>
</file>

<file path=xl/sharedStrings.xml><?xml version="1.0" encoding="utf-8"?>
<sst xmlns="http://schemas.openxmlformats.org/spreadsheetml/2006/main" count="150" uniqueCount="112">
  <si>
    <t>単価</t>
  </si>
  <si>
    <t>単価</t>
    <rPh sb="0" eb="2">
      <t>タンカ</t>
    </rPh>
    <phoneticPr fontId="3"/>
  </si>
  <si>
    <t>数量</t>
  </si>
  <si>
    <t>数量</t>
    <rPh sb="0" eb="2">
      <t>スウリョウ</t>
    </rPh>
    <phoneticPr fontId="3"/>
  </si>
  <si>
    <t>合計額</t>
    <rPh sb="0" eb="2">
      <t>ゴウケイ</t>
    </rPh>
    <rPh sb="2" eb="3">
      <t>ガク</t>
    </rPh>
    <phoneticPr fontId="3"/>
  </si>
  <si>
    <t>商品名</t>
    <rPh sb="0" eb="3">
      <t>ショウヒンメイ</t>
    </rPh>
    <phoneticPr fontId="3"/>
  </si>
  <si>
    <t>販売個数</t>
    <rPh sb="0" eb="2">
      <t>ハンバイ</t>
    </rPh>
    <rPh sb="2" eb="4">
      <t>コスウ</t>
    </rPh>
    <phoneticPr fontId="3"/>
  </si>
  <si>
    <t>名前</t>
    <rPh sb="0" eb="2">
      <t>ナマエ</t>
    </rPh>
    <phoneticPr fontId="3"/>
  </si>
  <si>
    <t>点数</t>
    <rPh sb="0" eb="2">
      <t>テンスウ</t>
    </rPh>
    <phoneticPr fontId="3"/>
  </si>
  <si>
    <t>合計</t>
    <rPh sb="0" eb="2">
      <t>ゴウケイ</t>
    </rPh>
    <phoneticPr fontId="3"/>
  </si>
  <si>
    <t>掛け率</t>
    <rPh sb="0" eb="1">
      <t>カ</t>
    </rPh>
    <rPh sb="2" eb="3">
      <t>リツ</t>
    </rPh>
    <phoneticPr fontId="3"/>
  </si>
  <si>
    <t>合計</t>
  </si>
  <si>
    <t>前期</t>
    <rPh sb="0" eb="2">
      <t>ゼンキ</t>
    </rPh>
    <phoneticPr fontId="3"/>
  </si>
  <si>
    <t>今期</t>
    <rPh sb="0" eb="2">
      <t>コンキ</t>
    </rPh>
    <phoneticPr fontId="3"/>
  </si>
  <si>
    <t>前期比</t>
    <rPh sb="0" eb="3">
      <t>ゼンキヒ</t>
    </rPh>
    <phoneticPr fontId="3"/>
  </si>
  <si>
    <t>住所</t>
    <rPh sb="0" eb="2">
      <t>ジュウショ</t>
    </rPh>
    <phoneticPr fontId="3"/>
  </si>
  <si>
    <t>位置</t>
    <rPh sb="0" eb="2">
      <t>イチ</t>
    </rPh>
    <phoneticPr fontId="3"/>
  </si>
  <si>
    <t>都道府県</t>
    <rPh sb="0" eb="4">
      <t>トドウフケン</t>
    </rPh>
    <phoneticPr fontId="3"/>
  </si>
  <si>
    <t>型番</t>
    <rPh sb="0" eb="2">
      <t>カタバン</t>
    </rPh>
    <phoneticPr fontId="3"/>
  </si>
  <si>
    <t>姓</t>
    <rPh sb="0" eb="1">
      <t>セイ</t>
    </rPh>
    <phoneticPr fontId="3"/>
  </si>
  <si>
    <t>名</t>
    <rPh sb="0" eb="1">
      <t>メイ</t>
    </rPh>
    <phoneticPr fontId="3"/>
  </si>
  <si>
    <t>氏名</t>
    <rPh sb="0" eb="2">
      <t>シメイ</t>
    </rPh>
    <phoneticPr fontId="3"/>
  </si>
  <si>
    <t>対象となる文字列</t>
    <rPh sb="0" eb="2">
      <t>タイショウ</t>
    </rPh>
    <rPh sb="5" eb="8">
      <t>モジレツ</t>
    </rPh>
    <phoneticPr fontId="3"/>
  </si>
  <si>
    <t>全角の文字列</t>
    <rPh sb="0" eb="2">
      <t>ゼンカク</t>
    </rPh>
    <rPh sb="3" eb="6">
      <t>モジレツ</t>
    </rPh>
    <phoneticPr fontId="3"/>
  </si>
  <si>
    <t>半角の文字列</t>
    <rPh sb="0" eb="2">
      <t>ハンカク</t>
    </rPh>
    <rPh sb="3" eb="6">
      <t>モジレツ</t>
    </rPh>
    <phoneticPr fontId="3"/>
  </si>
  <si>
    <t>消費税額
（四捨五入）</t>
    <rPh sb="0" eb="3">
      <t>ショウヒゼイ</t>
    </rPh>
    <rPh sb="3" eb="4">
      <t>ガク</t>
    </rPh>
    <rPh sb="6" eb="10">
      <t>シシャゴニュウ</t>
    </rPh>
    <phoneticPr fontId="3"/>
  </si>
  <si>
    <t>消費税計算
（5％）</t>
    <rPh sb="0" eb="3">
      <t>ショウヒゼイ</t>
    </rPh>
    <rPh sb="3" eb="5">
      <t>ケイサン</t>
    </rPh>
    <phoneticPr fontId="3"/>
  </si>
  <si>
    <t>消費税額
（端数切り上げ）</t>
    <rPh sb="0" eb="3">
      <t>ショウヒゼイ</t>
    </rPh>
    <rPh sb="3" eb="4">
      <t>ガク</t>
    </rPh>
    <rPh sb="6" eb="8">
      <t>ハスウ</t>
    </rPh>
    <rPh sb="8" eb="9">
      <t>キ</t>
    </rPh>
    <rPh sb="10" eb="11">
      <t>ア</t>
    </rPh>
    <phoneticPr fontId="3"/>
  </si>
  <si>
    <t>消費税額
（端数切捨て）</t>
    <rPh sb="0" eb="3">
      <t>ショウヒゼイ</t>
    </rPh>
    <rPh sb="3" eb="4">
      <t>ガク</t>
    </rPh>
    <rPh sb="6" eb="8">
      <t>ハスウ</t>
    </rPh>
    <rPh sb="8" eb="10">
      <t>キリス</t>
    </rPh>
    <phoneticPr fontId="3"/>
  </si>
  <si>
    <t>検索コード</t>
    <rPh sb="0" eb="2">
      <t>ケンサク</t>
    </rPh>
    <phoneticPr fontId="3"/>
  </si>
  <si>
    <t>（単位：千円）</t>
    <phoneticPr fontId="3"/>
  </si>
  <si>
    <t>置換前</t>
    <rPh sb="0" eb="2">
      <t>オキカ</t>
    </rPh>
    <rPh sb="2" eb="3">
      <t>マエ</t>
    </rPh>
    <phoneticPr fontId="3"/>
  </si>
  <si>
    <t>置換後</t>
    <rPh sb="0" eb="2">
      <t>オキカ</t>
    </rPh>
    <rPh sb="2" eb="3">
      <t>ゴ</t>
    </rPh>
    <phoneticPr fontId="3"/>
  </si>
  <si>
    <t>支店</t>
    <rPh sb="0" eb="2">
      <t>シテン</t>
    </rPh>
    <phoneticPr fontId="3"/>
  </si>
  <si>
    <t>１回目</t>
    <rPh sb="1" eb="3">
      <t>カイメ</t>
    </rPh>
    <phoneticPr fontId="3"/>
  </si>
  <si>
    <t>２回目</t>
    <rPh sb="1" eb="3">
      <t>カイメ</t>
    </rPh>
    <phoneticPr fontId="3"/>
  </si>
  <si>
    <t>３回目</t>
    <rPh sb="1" eb="3">
      <t>カイメ</t>
    </rPh>
    <phoneticPr fontId="3"/>
  </si>
  <si>
    <t>１５０点以上の人数</t>
    <rPh sb="3" eb="4">
      <t>テン</t>
    </rPh>
    <rPh sb="4" eb="6">
      <t>イジョウ</t>
    </rPh>
    <rPh sb="7" eb="9">
      <t>ニンズウ</t>
    </rPh>
    <phoneticPr fontId="3"/>
  </si>
  <si>
    <t>橋川　陽子</t>
    <rPh sb="0" eb="1">
      <t>ハシ</t>
    </rPh>
    <rPh sb="1" eb="2">
      <t>カワ</t>
    </rPh>
    <rPh sb="3" eb="5">
      <t>ヨウコ</t>
    </rPh>
    <phoneticPr fontId="3"/>
  </si>
  <si>
    <t>鈴木　祐希</t>
    <rPh sb="0" eb="2">
      <t>スズキ</t>
    </rPh>
    <rPh sb="3" eb="5">
      <t>ユウキ</t>
    </rPh>
    <phoneticPr fontId="3"/>
  </si>
  <si>
    <t>早川　海斗</t>
    <rPh sb="0" eb="2">
      <t>ハヤカワ</t>
    </rPh>
    <rPh sb="3" eb="5">
      <t>カイト</t>
    </rPh>
    <phoneticPr fontId="3"/>
  </si>
  <si>
    <t>相田　有子</t>
    <rPh sb="0" eb="2">
      <t>アイダ</t>
    </rPh>
    <rPh sb="3" eb="5">
      <t>ユウコ</t>
    </rPh>
    <phoneticPr fontId="3"/>
  </si>
  <si>
    <t>小池　友美</t>
    <rPh sb="0" eb="2">
      <t>コイケ</t>
    </rPh>
    <rPh sb="3" eb="5">
      <t>トモミ</t>
    </rPh>
    <phoneticPr fontId="3"/>
  </si>
  <si>
    <t>大井　潤也</t>
    <rPh sb="0" eb="2">
      <t>オオイ</t>
    </rPh>
    <rPh sb="3" eb="5">
      <t>ジュンヤ</t>
    </rPh>
    <phoneticPr fontId="3"/>
  </si>
  <si>
    <t>伊藤　涼子</t>
    <rPh sb="0" eb="2">
      <t>イトウ</t>
    </rPh>
    <rPh sb="3" eb="5">
      <t>リョウコ</t>
    </rPh>
    <phoneticPr fontId="3"/>
  </si>
  <si>
    <t>畑中　拓哉</t>
    <rPh sb="0" eb="2">
      <t>ハタナカ</t>
    </rPh>
    <rPh sb="3" eb="5">
      <t>タクヤ</t>
    </rPh>
    <phoneticPr fontId="3"/>
  </si>
  <si>
    <t>竹内　真里菜</t>
    <rPh sb="0" eb="2">
      <t>タケウチ</t>
    </rPh>
    <rPh sb="3" eb="6">
      <t>マリナ</t>
    </rPh>
    <phoneticPr fontId="3"/>
  </si>
  <si>
    <t>宍戸　裕也</t>
    <rPh sb="0" eb="2">
      <t>シシド</t>
    </rPh>
    <rPh sb="3" eb="5">
      <t>ヒロヤ</t>
    </rPh>
    <phoneticPr fontId="3"/>
  </si>
  <si>
    <t>商品番号</t>
    <rPh sb="0" eb="2">
      <t>ショウヒン</t>
    </rPh>
    <rPh sb="2" eb="4">
      <t>バンゴウ</t>
    </rPh>
    <phoneticPr fontId="3"/>
  </si>
  <si>
    <t>（単位：千円）</t>
    <rPh sb="1" eb="3">
      <t>タンイ</t>
    </rPh>
    <rPh sb="4" eb="5">
      <t>セン</t>
    </rPh>
    <rPh sb="5" eb="6">
      <t>エン</t>
    </rPh>
    <phoneticPr fontId="3"/>
  </si>
  <si>
    <t>商品別売り上げ表</t>
    <rPh sb="0" eb="2">
      <t>ショウヒン</t>
    </rPh>
    <rPh sb="2" eb="3">
      <t>ベツ</t>
    </rPh>
    <rPh sb="3" eb="4">
      <t>ウ</t>
    </rPh>
    <rPh sb="5" eb="6">
      <t>ア</t>
    </rPh>
    <rPh sb="7" eb="8">
      <t>ヒョウ</t>
    </rPh>
    <phoneticPr fontId="3"/>
  </si>
  <si>
    <t>春季ボーリング大会成績一覧</t>
    <rPh sb="0" eb="2">
      <t>シュンキ</t>
    </rPh>
    <rPh sb="7" eb="9">
      <t>タイカイ</t>
    </rPh>
    <rPh sb="9" eb="11">
      <t>セイセキ</t>
    </rPh>
    <rPh sb="11" eb="13">
      <t>イチラン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</si>
  <si>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</si>
  <si>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</si>
  <si>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地区別収支比較表</t>
    <rPh sb="0" eb="2">
      <t>チク</t>
    </rPh>
    <rPh sb="2" eb="3">
      <t>ベツ</t>
    </rPh>
    <rPh sb="3" eb="5">
      <t>シュウシ</t>
    </rPh>
    <rPh sb="5" eb="7">
      <t>ヒカク</t>
    </rPh>
    <rPh sb="7" eb="8">
      <t>ヒョウ</t>
    </rPh>
    <phoneticPr fontId="3"/>
  </si>
  <si>
    <t>2010年地区別収支比較表</t>
    <rPh sb="4" eb="5">
      <t>ネン</t>
    </rPh>
    <rPh sb="5" eb="7">
      <t>チク</t>
    </rPh>
    <rPh sb="7" eb="8">
      <t>ベツ</t>
    </rPh>
    <rPh sb="8" eb="10">
      <t>シュウシ</t>
    </rPh>
    <rPh sb="10" eb="12">
      <t>ヒカク</t>
    </rPh>
    <rPh sb="12" eb="13">
      <t>ヒョウ</t>
    </rPh>
    <phoneticPr fontId="3"/>
  </si>
  <si>
    <t>株式会社技術評論社</t>
    <rPh sb="0" eb="2">
      <t>カブシキ</t>
    </rPh>
    <rPh sb="2" eb="4">
      <t>カイシャ</t>
    </rPh>
    <rPh sb="4" eb="6">
      <t>ギジュツ</t>
    </rPh>
    <rPh sb="6" eb="8">
      <t>ヒョウロン</t>
    </rPh>
    <rPh sb="8" eb="9">
      <t>シャ</t>
    </rPh>
    <phoneticPr fontId="3"/>
  </si>
  <si>
    <t>商品リスト</t>
    <rPh sb="0" eb="2">
      <t>ショウヒン</t>
    </rPh>
    <phoneticPr fontId="3"/>
  </si>
  <si>
    <t>商品コード</t>
    <rPh sb="0" eb="2">
      <t>ショウヒン</t>
    </rPh>
    <phoneticPr fontId="3"/>
  </si>
  <si>
    <t>ゲームソフト</t>
    <phoneticPr fontId="3"/>
  </si>
  <si>
    <t>ソフトウェア</t>
    <phoneticPr fontId="3"/>
  </si>
  <si>
    <t>キャラクターグッズ</t>
    <phoneticPr fontId="3"/>
  </si>
  <si>
    <t>ソフトウェア</t>
    <phoneticPr fontId="3"/>
  </si>
  <si>
    <t>ゲームソフト</t>
    <phoneticPr fontId="3"/>
  </si>
  <si>
    <t>キャラクターグッズ</t>
    <phoneticPr fontId="3"/>
  </si>
  <si>
    <t>ゲームソフト</t>
    <phoneticPr fontId="3"/>
  </si>
  <si>
    <t>PS3-AC-14</t>
    <phoneticPr fontId="22"/>
  </si>
  <si>
    <t>DS-RPG-15</t>
    <phoneticPr fontId="22"/>
  </si>
  <si>
    <t>DS-RPG-21</t>
    <phoneticPr fontId="22"/>
  </si>
  <si>
    <t>PSP-RPG-12</t>
    <phoneticPr fontId="22"/>
  </si>
  <si>
    <t>DS-RPG-18</t>
    <phoneticPr fontId="22"/>
  </si>
  <si>
    <t>PS3-AC-14</t>
    <phoneticPr fontId="22"/>
  </si>
  <si>
    <t>DS-RPG-15</t>
    <phoneticPr fontId="22"/>
  </si>
  <si>
    <t>DS-RPG-21</t>
    <phoneticPr fontId="22"/>
  </si>
  <si>
    <t>PSP-RPG-12</t>
    <phoneticPr fontId="22"/>
  </si>
  <si>
    <t>DS-RPG-18</t>
    <phoneticPr fontId="22"/>
  </si>
  <si>
    <t>XB-AC-12</t>
    <phoneticPr fontId="22"/>
  </si>
  <si>
    <t>DS-BR-14</t>
    <phoneticPr fontId="22"/>
  </si>
  <si>
    <t>PS3-AC-10</t>
    <phoneticPr fontId="22"/>
  </si>
  <si>
    <t>商品名</t>
    <rPh sb="0" eb="2">
      <t>ショウヒン</t>
    </rPh>
    <rPh sb="2" eb="3">
      <t>メイ</t>
    </rPh>
    <phoneticPr fontId="3"/>
  </si>
  <si>
    <t>DS-AC-13</t>
    <phoneticPr fontId="22"/>
  </si>
  <si>
    <t>XB-BR-12</t>
    <phoneticPr fontId="22"/>
  </si>
  <si>
    <t>京都</t>
    <rPh sb="0" eb="2">
      <t>キョウト</t>
    </rPh>
    <phoneticPr fontId="3"/>
  </si>
  <si>
    <t>大阪</t>
    <rPh sb="0" eb="2">
      <t>オオサカ</t>
    </rPh>
    <phoneticPr fontId="3"/>
  </si>
  <si>
    <t>神戸</t>
    <rPh sb="0" eb="2">
      <t>コウベ</t>
    </rPh>
    <phoneticPr fontId="3"/>
  </si>
  <si>
    <t>東京</t>
    <rPh sb="0" eb="2">
      <t>トウキョウ</t>
    </rPh>
    <phoneticPr fontId="3"/>
  </si>
  <si>
    <t>神奈川</t>
    <rPh sb="0" eb="3">
      <t>カナガワ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</si>
  <si>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</si>
  <si>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</si>
  <si>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商品別販売個数</t>
    <rPh sb="0" eb="2">
      <t>ショウヒン</t>
    </rPh>
    <rPh sb="2" eb="3">
      <t>ベツ</t>
    </rPh>
    <rPh sb="3" eb="5">
      <t>ハンバイ</t>
    </rPh>
    <rPh sb="5" eb="7">
      <t>コスウ</t>
    </rPh>
    <phoneticPr fontId="3"/>
  </si>
  <si>
    <t>１６２－０８４５</t>
    <phoneticPr fontId="3"/>
  </si>
  <si>
    <t>あゆら株式会社</t>
    <rPh sb="3" eb="5">
      <t>カブシキ</t>
    </rPh>
    <rPh sb="5" eb="7">
      <t>カイシャ</t>
    </rPh>
    <phoneticPr fontId="3"/>
  </si>
  <si>
    <t>コスモコーポレーション</t>
    <phoneticPr fontId="3"/>
  </si>
  <si>
    <t>前年度</t>
    <rPh sb="0" eb="3">
      <t>ゼンネンド</t>
    </rPh>
    <phoneticPr fontId="3"/>
  </si>
  <si>
    <t>今年度</t>
    <rPh sb="0" eb="3">
      <t>コンネンド</t>
    </rPh>
    <phoneticPr fontId="3"/>
  </si>
  <si>
    <t>平均人数</t>
    <rPh sb="0" eb="2">
      <t>ヘイキン</t>
    </rPh>
    <rPh sb="2" eb="3">
      <t>ニン</t>
    </rPh>
    <rPh sb="3" eb="4">
      <t>スウ</t>
    </rPh>
    <phoneticPr fontId="3"/>
  </si>
  <si>
    <t>ランク</t>
    <phoneticPr fontId="3"/>
  </si>
  <si>
    <t>東京</t>
    <rPh sb="0" eb="2">
      <t>トウキョウ</t>
    </rPh>
    <phoneticPr fontId="3"/>
  </si>
  <si>
    <t>神奈川</t>
    <rPh sb="0" eb="3">
      <t>カナガワ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</si>
  <si>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</si>
  <si>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</si>
  <si>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地区別商品売上個数</t>
    <rPh sb="0" eb="2">
      <t>チク</t>
    </rPh>
    <rPh sb="2" eb="3">
      <t>ベツ</t>
    </rPh>
    <rPh sb="3" eb="5">
      <t>ショウヒン</t>
    </rPh>
    <rPh sb="5" eb="7">
      <t>ウリアゲ</t>
    </rPh>
    <rPh sb="7" eb="9">
      <t>コスウ</t>
    </rPh>
    <phoneticPr fontId="3"/>
  </si>
  <si>
    <t>ソフトウェア</t>
    <phoneticPr fontId="3"/>
  </si>
  <si>
    <t>文字数</t>
    <rPh sb="0" eb="3">
      <t>モジスウ</t>
    </rPh>
    <phoneticPr fontId="3"/>
  </si>
  <si>
    <t>来店者数比較（9月）</t>
    <rPh sb="0" eb="3">
      <t>ライテンシャ</t>
    </rPh>
    <rPh sb="3" eb="4">
      <t>スウ</t>
    </rPh>
    <rPh sb="4" eb="6">
      <t>ヒカク</t>
    </rPh>
    <rPh sb="8" eb="9">
      <t>ガツ</t>
    </rPh>
    <phoneticPr fontId="3"/>
  </si>
  <si>
    <t>神奈川県横浜市港北区新横浜9</t>
    <rPh sb="0" eb="4">
      <t>カナガワケン</t>
    </rPh>
    <rPh sb="4" eb="7">
      <t>ヨコハマシ</t>
    </rPh>
    <rPh sb="7" eb="10">
      <t>コウホクク</t>
    </rPh>
    <rPh sb="10" eb="13">
      <t>シンヨコハマ</t>
    </rPh>
    <phoneticPr fontId="3"/>
  </si>
  <si>
    <t>宮城県仙台市泉区下刈谷999-9</t>
    <rPh sb="0" eb="3">
      <t>ミヤギケン</t>
    </rPh>
    <rPh sb="3" eb="6">
      <t>センダイシ</t>
    </rPh>
    <rPh sb="6" eb="8">
      <t>イズミク</t>
    </rPh>
    <rPh sb="8" eb="9">
      <t>シモ</t>
    </rPh>
    <rPh sb="9" eb="11">
      <t>カリヤ</t>
    </rPh>
    <phoneticPr fontId="3"/>
  </si>
  <si>
    <t>千葉県船橋市前原南9-9</t>
    <rPh sb="0" eb="3">
      <t>チバケン</t>
    </rPh>
    <rPh sb="3" eb="6">
      <t>フナバシシ</t>
    </rPh>
    <rPh sb="6" eb="8">
      <t>マエハラ</t>
    </rPh>
    <rPh sb="8" eb="9">
      <t>ミナミ</t>
    </rPh>
    <phoneticPr fontId="3"/>
  </si>
  <si>
    <t>山口県柳井市大字柳井9999</t>
    <rPh sb="0" eb="3">
      <t>ヤマグチケン</t>
    </rPh>
    <rPh sb="3" eb="6">
      <t>ヤナイシ</t>
    </rPh>
    <rPh sb="6" eb="8">
      <t>オオアザ</t>
    </rPh>
    <rPh sb="8" eb="10">
      <t>ヤナイ</t>
    </rPh>
    <phoneticPr fontId="3"/>
  </si>
  <si>
    <t>技術</t>
    <rPh sb="0" eb="2">
      <t>ギジュツ</t>
    </rPh>
    <phoneticPr fontId="3"/>
  </si>
  <si>
    <t>太郎</t>
    <rPh sb="0" eb="2">
      <t>タロウ</t>
    </rPh>
    <phoneticPr fontId="3"/>
  </si>
  <si>
    <t>162-0845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</si>
</sst>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0.00_);[Red]\(0.00\)"/>
  </numFmts>
  <fonts count="26">
    <font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</font>
    <font>
      <sz val="11"/>
      <color rgb="FFFA7D0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5"/>
      <color theme="3"/>
      <name val="ＭＳ Ｐゴシック"/>
      <family val="3"/>
      <charset val="128"/>
    </font>
    <font>
      <b/>
      <sz val="13"/>
      <color theme="3"/>
      <name val="ＭＳ Ｐゴシック"/>
      <family val="3"/>
      <charset val="128"/>
    </font>
    <font>
      <b/>
      <sz val="11"/>
      <color theme="3"/>
      <name val="ＭＳ Ｐゴシック"/>
      <family val="3"/>
      <charset val="128"/>
    </font>
    <font>
      <b/>
      <sz val="11"/>
      <color rgb="FF3F3F3F"/>
      <name val="ＭＳ Ｐゴシック"/>
      <family val="3"/>
      <charset val="128"/>
    </font>
    <font>
      <sz val="11"/>
      <color rgb="FF3F3F76"/>
      <name val="ＭＳ Ｐゴシック"/>
      <family val="3"/>
      <charset val="128"/>
    </font>
    <font>
      <sz val="11"/>
      <color rgb="FF9C0006"/>
      <name val="ＭＳ Ｐゴシック"/>
      <family val="3"/>
      <charset val="128"/>
    </font>
    <font>
      <sz val="11"/>
      <color rgb="FF9C6500"/>
      <name val="ＭＳ Ｐゴシック"/>
      <family val="3"/>
      <charset val="128"/>
    </font>
    <font>
      <sz val="11"/>
      <color rgb="FF006100"/>
      <name val="ＭＳ Ｐゴシック"/>
      <family val="3"/>
      <charset val="128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A5A5A5"/>
        <bgColor rgb="FFA5A5A5"/>
      </patternFill>
    </fill>
    <fill>
      <patternFill patternType="solid">
        <fgColor rgb="FFFFFFCC"/>
        <bgColor rgb="FFFFFFCC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2F2F2"/>
        <bgColor rgb="FFF2F2F2"/>
      </patternFill>
    </fill>
    <fill>
      <patternFill patternType="solid">
        <fgColor rgb="FFFFCC99"/>
        <bgColor rgb="FFFFCC99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solid">
        <fgColor rgb="FFC6EFCE"/>
        <bgColor rgb="FFC6EFCE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theme="6" tint="0.39988402966399123"/>
      </patternFill>
    </fill>
    <fill>
      <patternFill patternType="solid">
        <fgColor theme="7" tint="0.59999389629810485"/>
        <bgColor indexed="63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CFFCC"/>
        <bgColor theme="6" tint="0.39988402966399123"/>
      </patternFill>
    </fill>
    <fill>
      <patternFill patternType="solid">
        <fgColor rgb="FFCC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0">
    <xf numFmtId="0" fontId="0" fillId="0" borderId="0">
      <alignment vertical="center"/>
    </xf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8" fillId="0" borderId="0" applyNumberFormat="0" applyFill="0" applyBorder="0" applyAlignment="0" applyProtection="0"/>
    <xf numFmtId="0" fontId="9" fillId="26" borderId="11" applyNumberFormat="0" applyAlignment="0" applyProtection="0"/>
    <xf numFmtId="9" fontId="2" fillId="0" borderId="0" applyFont="0" applyFill="0" applyBorder="0" applyAlignment="0" applyProtection="0">
      <alignment vertical="center"/>
    </xf>
    <xf numFmtId="0" fontId="2" fillId="27" borderId="12" applyNumberFormat="0" applyFont="0" applyAlignment="0" applyProtection="0"/>
    <xf numFmtId="0" fontId="10" fillId="0" borderId="13" applyNumberFormat="0" applyFill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2" fillId="0" borderId="0" applyNumberForma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31" borderId="18" applyNumberFormat="0" applyAlignment="0" applyProtection="0"/>
    <xf numFmtId="0" fontId="17" fillId="32" borderId="17" applyNumberFormat="0" applyAlignment="0" applyProtection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8" fillId="33" borderId="0" applyNumberFormat="0" applyBorder="0" applyAlignment="0" applyProtection="0"/>
    <xf numFmtId="0" fontId="19" fillId="34" borderId="0" applyNumberFormat="0" applyBorder="0" applyAlignment="0" applyProtection="0"/>
    <xf numFmtId="0" fontId="20" fillId="35" borderId="0" applyNumberFormat="0" applyBorder="0" applyAlignment="0" applyProtection="0"/>
    <xf numFmtId="0" fontId="21" fillId="0" borderId="19" applyNumberFormat="0" applyFill="0" applyAlignment="0" applyProtection="0">
      <alignment vertical="center"/>
    </xf>
    <xf numFmtId="0" fontId="1" fillId="36" borderId="0" applyNumberFormat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2" fillId="0" borderId="0" xfId="44" applyFont="1">
      <alignment vertical="center"/>
    </xf>
    <xf numFmtId="0" fontId="5" fillId="0" borderId="0" xfId="41" applyFont="1"/>
    <xf numFmtId="0" fontId="5" fillId="0" borderId="0" xfId="41" applyFont="1" applyBorder="1"/>
    <xf numFmtId="38" fontId="5" fillId="0" borderId="0" xfId="41" applyNumberFormat="1" applyFont="1"/>
    <xf numFmtId="0" fontId="2" fillId="0" borderId="0" xfId="42" applyFont="1">
      <alignment vertical="center"/>
    </xf>
    <xf numFmtId="0" fontId="2" fillId="0" borderId="0" xfId="43" applyFont="1">
      <alignment vertical="center"/>
    </xf>
    <xf numFmtId="0" fontId="2" fillId="0" borderId="0" xfId="43" applyFont="1" applyAlignment="1">
      <alignment horizontal="center" vertical="center"/>
    </xf>
    <xf numFmtId="0" fontId="4" fillId="0" borderId="0" xfId="43">
      <alignment vertical="center"/>
    </xf>
    <xf numFmtId="14" fontId="0" fillId="0" borderId="0" xfId="0" applyNumberFormat="1">
      <alignment vertical="center"/>
    </xf>
    <xf numFmtId="0" fontId="0" fillId="0" borderId="0" xfId="43" applyFont="1">
      <alignment vertical="center"/>
    </xf>
    <xf numFmtId="0" fontId="0" fillId="0" borderId="0" xfId="0" applyBorder="1">
      <alignment vertical="center"/>
    </xf>
    <xf numFmtId="0" fontId="23" fillId="0" borderId="0" xfId="0" applyFont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0" xfId="0" applyFont="1">
      <alignment vertical="center"/>
    </xf>
    <xf numFmtId="176" fontId="4" fillId="0" borderId="0" xfId="0" applyNumberFormat="1" applyFont="1">
      <alignment vertical="center"/>
    </xf>
    <xf numFmtId="0" fontId="23" fillId="0" borderId="0" xfId="44" applyFont="1">
      <alignment vertical="center"/>
    </xf>
    <xf numFmtId="0" fontId="4" fillId="0" borderId="0" xfId="44" applyFont="1">
      <alignment vertical="center"/>
    </xf>
    <xf numFmtId="0" fontId="4" fillId="0" borderId="1" xfId="44" applyFont="1" applyBorder="1">
      <alignment vertical="center"/>
    </xf>
    <xf numFmtId="38" fontId="4" fillId="0" borderId="1" xfId="34" applyFont="1" applyBorder="1">
      <alignment vertical="center"/>
    </xf>
    <xf numFmtId="9" fontId="4" fillId="0" borderId="1" xfId="27" applyFont="1" applyBorder="1">
      <alignment vertical="center"/>
    </xf>
    <xf numFmtId="38" fontId="4" fillId="0" borderId="3" xfId="34" applyFont="1" applyBorder="1" applyAlignment="1"/>
    <xf numFmtId="0" fontId="4" fillId="0" borderId="4" xfId="41" applyFont="1" applyFill="1" applyBorder="1" applyAlignment="1">
      <alignment horizontal="center" vertical="center"/>
    </xf>
    <xf numFmtId="0" fontId="4" fillId="0" borderId="5" xfId="41" applyFont="1" applyFill="1" applyBorder="1" applyAlignment="1">
      <alignment horizontal="center" vertical="center"/>
    </xf>
    <xf numFmtId="0" fontId="4" fillId="0" borderId="6" xfId="41" applyFont="1" applyFill="1" applyBorder="1" applyAlignment="1">
      <alignment horizontal="center" vertical="center"/>
    </xf>
    <xf numFmtId="38" fontId="4" fillId="0" borderId="7" xfId="34" applyFont="1" applyBorder="1" applyAlignment="1"/>
    <xf numFmtId="0" fontId="4" fillId="0" borderId="1" xfId="42" applyFont="1" applyBorder="1" applyAlignment="1">
      <alignment horizontal="center" vertical="center"/>
    </xf>
    <xf numFmtId="0" fontId="4" fillId="0" borderId="1" xfId="42" applyFont="1" applyBorder="1">
      <alignment vertical="center"/>
    </xf>
    <xf numFmtId="176" fontId="4" fillId="0" borderId="1" xfId="42" applyNumberFormat="1" applyFont="1" applyBorder="1">
      <alignment vertical="center"/>
    </xf>
    <xf numFmtId="0" fontId="4" fillId="0" borderId="0" xfId="42" applyFont="1">
      <alignment vertical="center"/>
    </xf>
    <xf numFmtId="0" fontId="23" fillId="0" borderId="0" xfId="42" applyFont="1">
      <alignment vertical="center"/>
    </xf>
    <xf numFmtId="0" fontId="4" fillId="0" borderId="1" xfId="43" applyFont="1" applyBorder="1">
      <alignment vertical="center"/>
    </xf>
    <xf numFmtId="0" fontId="4" fillId="0" borderId="1" xfId="43" applyFont="1" applyBorder="1" applyAlignment="1">
      <alignment horizontal="center" vertical="center"/>
    </xf>
    <xf numFmtId="0" fontId="23" fillId="0" borderId="0" xfId="43" applyFont="1">
      <alignment vertical="center"/>
    </xf>
    <xf numFmtId="0" fontId="4" fillId="0" borderId="0" xfId="43" applyFont="1">
      <alignment vertical="center"/>
    </xf>
    <xf numFmtId="0" fontId="4" fillId="0" borderId="0" xfId="43" applyFont="1" applyAlignment="1">
      <alignment horizontal="right" vertical="center"/>
    </xf>
    <xf numFmtId="0" fontId="23" fillId="0" borderId="2" xfId="43" applyFont="1" applyBorder="1" applyAlignment="1">
      <alignment vertical="center"/>
    </xf>
    <xf numFmtId="0" fontId="23" fillId="0" borderId="2" xfId="43" applyFont="1" applyBorder="1" applyAlignment="1">
      <alignment horizontal="center" vertical="center"/>
    </xf>
    <xf numFmtId="0" fontId="4" fillId="0" borderId="2" xfId="43" applyFont="1" applyBorder="1" applyAlignment="1">
      <alignment horizontal="right" vertical="center"/>
    </xf>
    <xf numFmtId="0" fontId="4" fillId="0" borderId="1" xfId="43" applyFont="1" applyFill="1" applyBorder="1">
      <alignment vertical="center"/>
    </xf>
    <xf numFmtId="2" fontId="4" fillId="0" borderId="1" xfId="27" applyNumberFormat="1" applyFont="1" applyBorder="1">
      <alignment vertical="center"/>
    </xf>
    <xf numFmtId="2" fontId="4" fillId="0" borderId="3" xfId="27" applyNumberFormat="1" applyFont="1" applyBorder="1">
      <alignment vertical="center"/>
    </xf>
    <xf numFmtId="0" fontId="23" fillId="38" borderId="1" xfId="44" applyFont="1" applyFill="1" applyBorder="1" applyAlignment="1">
      <alignment horizontal="center" vertical="center"/>
    </xf>
    <xf numFmtId="0" fontId="23" fillId="39" borderId="1" xfId="44" applyFont="1" applyFill="1" applyBorder="1" applyAlignment="1">
      <alignment horizontal="center" vertical="center"/>
    </xf>
    <xf numFmtId="0" fontId="23" fillId="37" borderId="1" xfId="42" applyFont="1" applyFill="1" applyBorder="1" applyAlignment="1">
      <alignment horizontal="center" vertical="center"/>
    </xf>
    <xf numFmtId="0" fontId="23" fillId="39" borderId="1" xfId="42" applyFont="1" applyFill="1" applyBorder="1" applyAlignment="1">
      <alignment horizontal="center" vertical="center"/>
    </xf>
    <xf numFmtId="0" fontId="4" fillId="39" borderId="1" xfId="42" applyFont="1" applyFill="1" applyBorder="1" applyAlignment="1">
      <alignment horizontal="center" vertical="center"/>
    </xf>
    <xf numFmtId="0" fontId="23" fillId="38" borderId="1" xfId="43" applyFont="1" applyFill="1" applyBorder="1" applyAlignment="1">
      <alignment horizontal="center" vertical="center"/>
    </xf>
    <xf numFmtId="0" fontId="24" fillId="0" borderId="0" xfId="43" applyFont="1">
      <alignment vertical="center"/>
    </xf>
    <xf numFmtId="0" fontId="2" fillId="0" borderId="1" xfId="43" applyFont="1" applyBorder="1" applyAlignment="1">
      <alignment horizontal="center" vertical="center"/>
    </xf>
    <xf numFmtId="0" fontId="2" fillId="0" borderId="1" xfId="34" applyNumberFormat="1" applyFont="1" applyBorder="1">
      <alignment vertical="center"/>
    </xf>
    <xf numFmtId="177" fontId="4" fillId="0" borderId="1" xfId="0" applyNumberFormat="1" applyFont="1" applyBorder="1">
      <alignment vertical="center"/>
    </xf>
    <xf numFmtId="2" fontId="4" fillId="0" borderId="1" xfId="0" applyNumberFormat="1" applyFont="1" applyBorder="1">
      <alignment vertical="center"/>
    </xf>
    <xf numFmtId="38" fontId="4" fillId="0" borderId="3" xfId="34" applyFont="1" applyBorder="1">
      <alignment vertical="center"/>
    </xf>
    <xf numFmtId="0" fontId="4" fillId="0" borderId="1" xfId="0" applyFont="1" applyFill="1" applyBorder="1">
      <alignment vertical="center"/>
    </xf>
    <xf numFmtId="0" fontId="4" fillId="0" borderId="1" xfId="43" applyFont="1" applyFill="1" applyBorder="1" applyAlignment="1">
      <alignment horizontal="center" vertical="center"/>
    </xf>
    <xf numFmtId="0" fontId="23" fillId="40" borderId="1" xfId="0" applyFont="1" applyFill="1" applyBorder="1" applyAlignment="1">
      <alignment horizontal="center" vertical="center"/>
    </xf>
    <xf numFmtId="0" fontId="23" fillId="40" borderId="1" xfId="0" applyFont="1" applyFill="1" applyBorder="1" applyAlignment="1">
      <alignment horizontal="center" vertical="center" wrapText="1"/>
    </xf>
    <xf numFmtId="0" fontId="23" fillId="40" borderId="1" xfId="44" applyFont="1" applyFill="1" applyBorder="1" applyAlignment="1">
      <alignment horizontal="center" vertical="center"/>
    </xf>
    <xf numFmtId="0" fontId="23" fillId="40" borderId="10" xfId="41" applyFont="1" applyFill="1" applyBorder="1" applyAlignment="1">
      <alignment horizontal="center" vertical="center"/>
    </xf>
    <xf numFmtId="0" fontId="23" fillId="40" borderId="1" xfId="41" applyFont="1" applyFill="1" applyBorder="1" applyAlignment="1">
      <alignment horizontal="center" vertical="center"/>
    </xf>
    <xf numFmtId="0" fontId="23" fillId="40" borderId="1" xfId="42" applyFont="1" applyFill="1" applyBorder="1" applyAlignment="1">
      <alignment horizontal="center" vertical="center"/>
    </xf>
    <xf numFmtId="0" fontId="2" fillId="41" borderId="1" xfId="43" applyFont="1" applyFill="1" applyBorder="1" applyAlignment="1">
      <alignment horizontal="center" vertical="center"/>
    </xf>
    <xf numFmtId="0" fontId="24" fillId="41" borderId="1" xfId="43" applyFont="1" applyFill="1" applyBorder="1" applyAlignment="1">
      <alignment horizontal="center" vertical="center"/>
    </xf>
    <xf numFmtId="0" fontId="24" fillId="41" borderId="1" xfId="43" applyFont="1" applyFill="1" applyBorder="1">
      <alignment vertical="center"/>
    </xf>
    <xf numFmtId="0" fontId="4" fillId="40" borderId="1" xfId="43" applyFont="1" applyFill="1" applyBorder="1">
      <alignment vertical="center"/>
    </xf>
    <xf numFmtId="0" fontId="23" fillId="40" borderId="9" xfId="43" applyFont="1" applyFill="1" applyBorder="1" applyAlignment="1">
      <alignment horizontal="center" vertical="center"/>
    </xf>
    <xf numFmtId="0" fontId="23" fillId="40" borderId="1" xfId="43" applyFont="1" applyFill="1" applyBorder="1" applyAlignment="1">
      <alignment horizontal="center" vertical="center"/>
    </xf>
    <xf numFmtId="0" fontId="23" fillId="40" borderId="20" xfId="43" applyFont="1" applyFill="1" applyBorder="1" applyAlignment="1">
      <alignment horizontal="left" vertical="center"/>
    </xf>
    <xf numFmtId="0" fontId="23" fillId="40" borderId="1" xfId="43" applyFont="1" applyFill="1" applyBorder="1" applyAlignment="1">
      <alignment horizontal="left" vertical="center"/>
    </xf>
    <xf numFmtId="0" fontId="23" fillId="41" borderId="1" xfId="43" applyFont="1" applyFill="1" applyBorder="1" applyAlignment="1">
      <alignment horizontal="left" vertical="center"/>
    </xf>
    <xf numFmtId="0" fontId="25" fillId="41" borderId="1" xfId="49" applyFont="1" applyFill="1" applyBorder="1" applyAlignment="1">
      <alignment horizontal="center" vertical="center"/>
    </xf>
    <xf numFmtId="0" fontId="23" fillId="0" borderId="0" xfId="41" applyFont="1" applyFill="1"/>
    <xf numFmtId="0" fontId="4" fillId="0" borderId="0" xfId="41" applyFont="1" applyFill="1" applyBorder="1"/>
    <xf numFmtId="0" fontId="4" fillId="0" borderId="0" xfId="41" applyFont="1" applyFill="1"/>
    <xf numFmtId="0" fontId="4" fillId="0" borderId="1" xfId="43" applyFont="1" applyBorder="1" applyAlignment="1">
      <alignment horizontal="right" vertical="center"/>
    </xf>
    <xf numFmtId="0" fontId="4" fillId="0" borderId="8" xfId="44" applyFont="1" applyBorder="1" applyAlignment="1">
      <alignment horizontal="center" vertical="center"/>
    </xf>
    <xf numFmtId="0" fontId="4" fillId="0" borderId="9" xfId="44" applyFont="1" applyBorder="1" applyAlignment="1">
      <alignment horizontal="center" vertical="center"/>
    </xf>
    <xf numFmtId="0" fontId="23" fillId="39" borderId="8" xfId="44" applyFont="1" applyFill="1" applyBorder="1" applyAlignment="1">
      <alignment horizontal="center" vertical="center"/>
    </xf>
    <xf numFmtId="0" fontId="23" fillId="39" borderId="9" xfId="44" applyFont="1" applyFill="1" applyBorder="1" applyAlignment="1">
      <alignment horizontal="center" vertical="center"/>
    </xf>
    <xf numFmtId="0" fontId="23" fillId="40" borderId="1" xfId="44" applyFont="1" applyFill="1" applyBorder="1" applyAlignment="1">
      <alignment horizontal="center" vertical="center"/>
    </xf>
    <xf numFmtId="0" fontId="23" fillId="37" borderId="1" xfId="44" applyFont="1" applyFill="1" applyBorder="1" applyAlignment="1">
      <alignment horizontal="center" vertical="center"/>
    </xf>
  </cellXfs>
  <cellStyles count="50">
    <cellStyle name="40% - アクセント 2" xfId="49" builtinId="35"/>
    <cellStyle name="アクセント 1" xfId="1" builtinId="29" customBuiltin="1"/>
    <cellStyle name="アクセント 1 - 20%" xfId="2"/>
    <cellStyle name="アクセント 1 - 40%" xfId="3"/>
    <cellStyle name="アクセント 1 - 60%" xfId="4"/>
    <cellStyle name="アクセント 2" xfId="5" builtinId="33" customBuiltin="1"/>
    <cellStyle name="アクセント 2 - 20%" xfId="6"/>
    <cellStyle name="アクセント 2 - 40%" xfId="7"/>
    <cellStyle name="アクセント 2 - 60%" xfId="8"/>
    <cellStyle name="アクセント 3" xfId="9" builtinId="37" customBuiltin="1"/>
    <cellStyle name="アクセント 3 - 20%" xfId="10"/>
    <cellStyle name="アクセント 3 - 40%" xfId="11"/>
    <cellStyle name="アクセント 3 - 60%" xfId="12"/>
    <cellStyle name="アクセント 4" xfId="13" builtinId="41" customBuiltin="1"/>
    <cellStyle name="アクセント 4 - 20%" xfId="14"/>
    <cellStyle name="アクセント 4 - 40%" xfId="15"/>
    <cellStyle name="アクセント 4 - 60%" xfId="16"/>
    <cellStyle name="アクセント 5" xfId="17" builtinId="45" customBuiltin="1"/>
    <cellStyle name="アクセント 5 - 20%" xfId="18"/>
    <cellStyle name="アクセント 5 - 40%" xfId="19"/>
    <cellStyle name="アクセント 5 - 60%" xfId="20"/>
    <cellStyle name="アクセント 6" xfId="21" builtinId="49" customBuiltin="1"/>
    <cellStyle name="アクセント 6 - 20%" xfId="22"/>
    <cellStyle name="アクセント 6 - 40%" xfId="23"/>
    <cellStyle name="アクセント 6 - 60%" xfId="24"/>
    <cellStyle name="タイトル" xfId="25" builtinId="15" customBuiltin="1"/>
    <cellStyle name="チェック セル" xfId="26" builtinId="23" customBuiltin="1"/>
    <cellStyle name="パーセント" xfId="27" builtinId="5"/>
    <cellStyle name="メモ" xfId="28" builtinId="10" customBuiltin="1"/>
    <cellStyle name="リンク セル" xfId="29" builtinId="24" customBuiltin="1"/>
    <cellStyle name="強調 1" xfId="30"/>
    <cellStyle name="強調 2" xfId="31"/>
    <cellStyle name="強調 3" xfId="32"/>
    <cellStyle name="警告文" xfId="33" builtinId="11" customBuiltin="1"/>
    <cellStyle name="桁区切り" xfId="34" builtinId="6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48" builtinId="25" hidden="1"/>
    <cellStyle name="出力" xfId="39" builtinId="21" customBuiltin="1"/>
    <cellStyle name="入力" xfId="40" builtinId="20" customBuiltin="1"/>
    <cellStyle name="標準" xfId="0" builtinId="0"/>
    <cellStyle name="標準_01章_数学三角関数-A" xfId="41"/>
    <cellStyle name="標準_07章_検索行列関数" xfId="42"/>
    <cellStyle name="標準_Sec.３０関数" xfId="43"/>
    <cellStyle name="標準_Sec.30関数サンプル" xfId="44"/>
    <cellStyle name="不良" xfId="45"/>
    <cellStyle name="普通" xfId="46"/>
    <cellStyle name="良" xfId="47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36066;&#19968;/&#12487;&#12473;&#12463;&#12488;&#12483;&#12503;/&#31532;3&#31456;/3&#31456;Sec.30/Excel%20&#38306;&#25968;%20Visual%20Master%20&#12487;&#12540;&#12479;/1&#31456;/&#38306;&#25968;30&#36984;&#12469;&#12531;&#12503;&#12523;/&#31532;2&#31456;/Sec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出し"/>
      <sheetName val="利用例"/>
      <sheetName val="Sheet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tabSelected="1" workbookViewId="0">
      <selection activeCell="F2" sqref="F2"/>
    </sheetView>
  </sheetViews>
  <sheetFormatPr defaultRowHeight="14.25"/>
  <cols>
    <col min="4" max="4" width="12.625" customWidth="1"/>
    <col min="5" max="5" width="3.375" customWidth="1"/>
    <col min="6" max="6" width="15.625" customWidth="1"/>
  </cols>
  <sheetData>
    <row r="1" spans="1:6" ht="28.5" customHeight="1">
      <c r="A1" s="56" t="s">
        <v>1</v>
      </c>
      <c r="B1" s="56" t="s">
        <v>3</v>
      </c>
      <c r="C1" s="56" t="s">
        <v>4</v>
      </c>
      <c r="D1" s="57" t="s">
        <v>26</v>
      </c>
      <c r="E1" s="12"/>
      <c r="F1" s="57" t="s">
        <v>25</v>
      </c>
    </row>
    <row r="2" spans="1:6" ht="22.5" customHeight="1">
      <c r="A2" s="19">
        <v>764</v>
      </c>
      <c r="B2" s="19">
        <v>57</v>
      </c>
      <c r="C2" s="19">
        <f>A2*B2</f>
        <v>43548</v>
      </c>
      <c r="D2" s="52">
        <f>C2*0.05</f>
        <v>2177.4</v>
      </c>
      <c r="E2" s="14"/>
      <c r="F2" s="19">
        <f>ROUND(D2,0)</f>
        <v>2177</v>
      </c>
    </row>
  </sheetData>
  <phoneticPr fontId="3"/>
  <pageMargins left="0.78740157480314965" right="0.78740157480314965" top="0.98425196850393704" bottom="0.98425196850393704" header="0.51181102362204722" footer="0.51181102362204722"/>
  <pageSetup paperSize="9" orientation="landscape" horizontalDpi="400" verticalDpi="400" r:id="rId1"/>
  <headerFooter alignWithMargins="0">
    <oddFooter>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D3" sqref="D3"/>
    </sheetView>
  </sheetViews>
  <sheetFormatPr defaultRowHeight="14.25"/>
  <cols>
    <col min="1" max="1" width="9" style="6"/>
    <col min="2" max="4" width="9.875" style="6" customWidth="1"/>
    <col min="5" max="16384" width="9" style="6"/>
  </cols>
  <sheetData>
    <row r="1" spans="1:4">
      <c r="A1" s="33" t="s">
        <v>54</v>
      </c>
      <c r="B1" s="34"/>
      <c r="C1" s="34"/>
      <c r="D1" s="35" t="s">
        <v>49</v>
      </c>
    </row>
    <row r="2" spans="1:4">
      <c r="A2" s="65"/>
      <c r="B2" s="66" t="s">
        <v>12</v>
      </c>
      <c r="C2" s="67" t="s">
        <v>13</v>
      </c>
      <c r="D2" s="67" t="s">
        <v>14</v>
      </c>
    </row>
    <row r="3" spans="1:4">
      <c r="A3" s="68" t="s">
        <v>85</v>
      </c>
      <c r="B3" s="19">
        <v>3850</v>
      </c>
      <c r="C3" s="19">
        <v>4260</v>
      </c>
      <c r="D3" s="20">
        <f>IF(B3="","*****",IF(B3=0,"*****",C3/B3))</f>
        <v>1.1064935064935064</v>
      </c>
    </row>
    <row r="4" spans="1:4">
      <c r="A4" s="69" t="s">
        <v>86</v>
      </c>
      <c r="B4" s="19">
        <v>5660</v>
      </c>
      <c r="C4" s="19">
        <v>5192</v>
      </c>
      <c r="D4" s="20">
        <f>IF(B4="","*****",IF(B4=0,"*****",C4/B4))</f>
        <v>0.91731448763250878</v>
      </c>
    </row>
    <row r="5" spans="1:4">
      <c r="A5" s="69" t="s">
        <v>87</v>
      </c>
      <c r="B5" s="19"/>
      <c r="C5" s="19">
        <v>3670</v>
      </c>
      <c r="D5" s="20" t="str">
        <f>IF(B5="","*****",IF(B5=0,"*****",C5/B5))</f>
        <v>*****</v>
      </c>
    </row>
    <row r="6" spans="1:4">
      <c r="A6" s="69" t="s">
        <v>88</v>
      </c>
      <c r="B6" s="19">
        <v>0</v>
      </c>
      <c r="C6" s="19">
        <v>2698</v>
      </c>
      <c r="D6" s="20" t="str">
        <f>IF(B6="","*****",IF(B6=0,"*****",C6/B6))</f>
        <v>*****</v>
      </c>
    </row>
  </sheetData>
  <phoneticPr fontId="3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opLeftCell="A2" workbookViewId="0">
      <selection activeCell="D5" sqref="D5"/>
    </sheetView>
  </sheetViews>
  <sheetFormatPr defaultRowHeight="14.25"/>
  <cols>
    <col min="1" max="1" width="9.125" style="6" customWidth="1"/>
    <col min="2" max="3" width="9.625" style="6" customWidth="1"/>
    <col min="4" max="4" width="13.375" style="6" customWidth="1"/>
    <col min="5" max="16384" width="9" style="6"/>
  </cols>
  <sheetData>
    <row r="1" spans="1:4">
      <c r="A1" s="36" t="s">
        <v>55</v>
      </c>
      <c r="B1" s="37"/>
      <c r="C1" s="37"/>
      <c r="D1" s="38" t="s">
        <v>30</v>
      </c>
    </row>
    <row r="2" spans="1:4">
      <c r="A2" s="65"/>
      <c r="B2" s="67" t="s">
        <v>12</v>
      </c>
      <c r="C2" s="67" t="s">
        <v>13</v>
      </c>
      <c r="D2" s="67" t="s">
        <v>14</v>
      </c>
    </row>
    <row r="3" spans="1:4">
      <c r="A3" s="69" t="s">
        <v>82</v>
      </c>
      <c r="B3" s="19">
        <v>3850</v>
      </c>
      <c r="C3" s="19">
        <v>4260</v>
      </c>
      <c r="D3" s="20">
        <f>IF(ISERROR(C3/B3),"",C3/B3)</f>
        <v>1.1064935064935064</v>
      </c>
    </row>
    <row r="4" spans="1:4">
      <c r="A4" s="69" t="s">
        <v>83</v>
      </c>
      <c r="B4" s="19">
        <v>5660</v>
      </c>
      <c r="C4" s="19">
        <v>5192</v>
      </c>
      <c r="D4" s="20">
        <f>IF(ISERROR(C4/B4),"",C4/B4)</f>
        <v>0.91731448763250878</v>
      </c>
    </row>
    <row r="5" spans="1:4">
      <c r="A5" s="69" t="s">
        <v>84</v>
      </c>
      <c r="B5" s="19"/>
      <c r="C5" s="19">
        <v>3670</v>
      </c>
      <c r="D5" s="20" t="str">
        <f>IF(ISERROR(C5/B5),"",C5/B5)</f>
        <v/>
      </c>
    </row>
    <row r="6" spans="1:4">
      <c r="A6" s="69" t="s">
        <v>85</v>
      </c>
      <c r="B6" s="19"/>
      <c r="C6" s="19">
        <v>2698</v>
      </c>
      <c r="D6" s="20" t="e">
        <f>C6/B6</f>
        <v>#DIV/0!</v>
      </c>
    </row>
    <row r="7" spans="1:4">
      <c r="A7" s="70" t="s">
        <v>86</v>
      </c>
      <c r="B7" s="39"/>
      <c r="C7" s="39">
        <v>2067</v>
      </c>
      <c r="D7" s="20" t="e">
        <f>C7/B7</f>
        <v>#DIV/0!</v>
      </c>
    </row>
    <row r="8" spans="1:4">
      <c r="A8" s="70" t="s">
        <v>87</v>
      </c>
      <c r="B8" s="39">
        <v>2350</v>
      </c>
      <c r="C8" s="39">
        <v>2210</v>
      </c>
      <c r="D8" s="20">
        <f>C8/B8</f>
        <v>0.94042553191489364</v>
      </c>
    </row>
    <row r="9" spans="1:4">
      <c r="A9" s="70" t="s">
        <v>88</v>
      </c>
      <c r="B9" s="39">
        <v>2100</v>
      </c>
      <c r="C9" s="39">
        <v>2228</v>
      </c>
      <c r="D9" s="20">
        <f>C9/B9</f>
        <v>1.0609523809523809</v>
      </c>
    </row>
  </sheetData>
  <phoneticPr fontId="3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A2" sqref="A2"/>
    </sheetView>
  </sheetViews>
  <sheetFormatPr defaultRowHeight="13.5"/>
  <cols>
    <col min="1" max="1" width="30.875" style="8" bestFit="1" customWidth="1"/>
    <col min="2" max="16384" width="9" style="8"/>
  </cols>
  <sheetData>
    <row r="1" spans="1:2">
      <c r="A1" s="67" t="s">
        <v>15</v>
      </c>
      <c r="B1" s="67" t="s">
        <v>16</v>
      </c>
    </row>
    <row r="2" spans="1:2">
      <c r="A2" s="13" t="s">
        <v>107</v>
      </c>
      <c r="B2" s="31">
        <f>FIND("県",A2)</f>
        <v>3</v>
      </c>
    </row>
    <row r="3" spans="1:2">
      <c r="A3" s="13" t="s">
        <v>105</v>
      </c>
      <c r="B3" s="31">
        <f t="shared" ref="B3:B5" si="0">FIND("県",A3)</f>
        <v>4</v>
      </c>
    </row>
    <row r="4" spans="1:2">
      <c r="A4" s="13" t="s">
        <v>106</v>
      </c>
      <c r="B4" s="31">
        <f t="shared" si="0"/>
        <v>3</v>
      </c>
    </row>
    <row r="5" spans="1:2">
      <c r="A5" s="31" t="s">
        <v>108</v>
      </c>
      <c r="B5" s="31">
        <f t="shared" si="0"/>
        <v>3</v>
      </c>
    </row>
  </sheetData>
  <phoneticPr fontId="3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C2" sqref="C2"/>
    </sheetView>
  </sheetViews>
  <sheetFormatPr defaultRowHeight="13.5"/>
  <cols>
    <col min="1" max="1" width="29.375" style="8" bestFit="1" customWidth="1"/>
    <col min="2" max="2" width="6" style="8" bestFit="1" customWidth="1"/>
    <col min="3" max="3" width="10.25" style="8" bestFit="1" customWidth="1"/>
    <col min="4" max="16384" width="9" style="8"/>
  </cols>
  <sheetData>
    <row r="1" spans="1:3">
      <c r="A1" s="67" t="s">
        <v>15</v>
      </c>
      <c r="B1" s="67" t="s">
        <v>16</v>
      </c>
      <c r="C1" s="67" t="s">
        <v>17</v>
      </c>
    </row>
    <row r="2" spans="1:3">
      <c r="A2" s="13" t="s">
        <v>107</v>
      </c>
      <c r="B2" s="75">
        <f>FIND("県",A2)</f>
        <v>3</v>
      </c>
      <c r="C2" s="31" t="str">
        <f>LEFT(A2,B2)</f>
        <v>千葉県</v>
      </c>
    </row>
    <row r="3" spans="1:3">
      <c r="A3" s="13" t="s">
        <v>105</v>
      </c>
      <c r="B3" s="75">
        <f>FIND("県",A3)</f>
        <v>4</v>
      </c>
      <c r="C3" s="31" t="str">
        <f>LEFT(A3,B3)</f>
        <v>神奈川県</v>
      </c>
    </row>
    <row r="4" spans="1:3">
      <c r="A4" s="13" t="s">
        <v>106</v>
      </c>
      <c r="B4" s="75">
        <f>FIND("県",A4)</f>
        <v>3</v>
      </c>
      <c r="C4" s="31" t="str">
        <f>LEFT(A4,B4)</f>
        <v>宮城県</v>
      </c>
    </row>
    <row r="5" spans="1:3">
      <c r="A5" s="31" t="s">
        <v>108</v>
      </c>
      <c r="B5" s="75">
        <v>3</v>
      </c>
      <c r="C5" s="31" t="str">
        <f>LEFT(A5,B5)</f>
        <v>山口県</v>
      </c>
    </row>
  </sheetData>
  <phoneticPr fontId="3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B2" sqref="B2"/>
    </sheetView>
  </sheetViews>
  <sheetFormatPr defaultRowHeight="14.25"/>
  <cols>
    <col min="1" max="1" width="18.5" style="6" customWidth="1"/>
    <col min="2" max="2" width="10.875" style="6" customWidth="1"/>
    <col min="3" max="16384" width="9" style="6"/>
  </cols>
  <sheetData>
    <row r="1" spans="1:6">
      <c r="A1" s="67" t="s">
        <v>79</v>
      </c>
      <c r="B1" s="67" t="s">
        <v>18</v>
      </c>
      <c r="E1" s="10"/>
      <c r="F1" s="10"/>
    </row>
    <row r="2" spans="1:6">
      <c r="A2" s="54" t="s">
        <v>77</v>
      </c>
      <c r="B2" s="55" t="str">
        <f>RIGHT(A2,5)</f>
        <v>BR-14</v>
      </c>
    </row>
    <row r="3" spans="1:6">
      <c r="A3" s="13" t="s">
        <v>78</v>
      </c>
      <c r="B3" s="32" t="str">
        <f t="shared" ref="B3:B5" si="0">RIGHT(A3,5)</f>
        <v>AC-10</v>
      </c>
    </row>
    <row r="4" spans="1:6">
      <c r="A4" s="13" t="s">
        <v>81</v>
      </c>
      <c r="B4" s="32" t="str">
        <f t="shared" si="0"/>
        <v>BR-12</v>
      </c>
    </row>
    <row r="5" spans="1:6">
      <c r="A5" s="13" t="s">
        <v>80</v>
      </c>
      <c r="B5" s="32" t="str">
        <f t="shared" si="0"/>
        <v>AC-13</v>
      </c>
    </row>
  </sheetData>
  <phoneticPr fontId="3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4"/>
  <sheetViews>
    <sheetView workbookViewId="0">
      <selection activeCell="D3" sqref="D3"/>
    </sheetView>
  </sheetViews>
  <sheetFormatPr defaultRowHeight="14.25"/>
  <cols>
    <col min="1" max="3" width="9" style="6"/>
    <col min="4" max="4" width="10.375" style="6" customWidth="1"/>
    <col min="5" max="16384" width="9" style="6"/>
  </cols>
  <sheetData>
    <row r="2" spans="1:4">
      <c r="A2" s="67" t="s">
        <v>19</v>
      </c>
      <c r="B2" s="67" t="s">
        <v>20</v>
      </c>
      <c r="C2" s="34"/>
      <c r="D2" s="47" t="s">
        <v>21</v>
      </c>
    </row>
    <row r="3" spans="1:4">
      <c r="A3" s="31" t="s">
        <v>109</v>
      </c>
      <c r="B3" s="31" t="s">
        <v>110</v>
      </c>
      <c r="C3" s="34"/>
      <c r="D3" s="31" t="str">
        <f>CONCATENATE(A3,B3)</f>
        <v>技術太郎</v>
      </c>
    </row>
    <row r="10" spans="1:4">
      <c r="A10" s="10"/>
    </row>
    <row r="14" spans="1:4">
      <c r="A14" s="11"/>
    </row>
  </sheetData>
  <phoneticPr fontId="3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C2" sqref="C2"/>
    </sheetView>
  </sheetViews>
  <sheetFormatPr defaultRowHeight="14.25"/>
  <cols>
    <col min="1" max="1" width="15" style="6" bestFit="1" customWidth="1"/>
    <col min="2" max="2" width="17.625" style="6" bestFit="1" customWidth="1"/>
    <col min="3" max="3" width="9.875" style="6" bestFit="1" customWidth="1"/>
    <col min="4" max="16384" width="9" style="6"/>
  </cols>
  <sheetData>
    <row r="1" spans="1:7">
      <c r="A1" s="67"/>
      <c r="B1" s="67" t="s">
        <v>22</v>
      </c>
      <c r="C1" s="67" t="s">
        <v>103</v>
      </c>
    </row>
    <row r="2" spans="1:7">
      <c r="A2" s="67" t="s">
        <v>23</v>
      </c>
      <c r="B2" s="31" t="s">
        <v>90</v>
      </c>
      <c r="C2" s="31">
        <f>LEN(B2)</f>
        <v>8</v>
      </c>
    </row>
    <row r="3" spans="1:7">
      <c r="A3" s="67" t="s">
        <v>24</v>
      </c>
      <c r="B3" s="31" t="s">
        <v>111</v>
      </c>
      <c r="C3" s="31">
        <f>LEN(B3)</f>
        <v>8</v>
      </c>
    </row>
    <row r="6" spans="1:7">
      <c r="G6" s="8"/>
    </row>
  </sheetData>
  <phoneticPr fontId="3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2" sqref="B2"/>
    </sheetView>
  </sheetViews>
  <sheetFormatPr defaultRowHeight="14.25"/>
  <cols>
    <col min="1" max="2" width="24" style="6" customWidth="1"/>
    <col min="3" max="16384" width="9" style="6"/>
  </cols>
  <sheetData>
    <row r="1" spans="1:2">
      <c r="A1" s="67" t="s">
        <v>31</v>
      </c>
      <c r="B1" s="67" t="s">
        <v>32</v>
      </c>
    </row>
    <row r="2" spans="1:2">
      <c r="A2" s="31" t="s">
        <v>56</v>
      </c>
      <c r="B2" s="31" t="str">
        <f>SUBSTITUTE(A2,"株式会社","（株）",1)</f>
        <v>（株）技術評論社</v>
      </c>
    </row>
    <row r="3" spans="1:2">
      <c r="A3" s="31" t="s">
        <v>91</v>
      </c>
      <c r="B3" s="31" t="str">
        <f>SUBSTITUTE(A3,"株式会社","（株）",1)</f>
        <v>あゆら（株）</v>
      </c>
    </row>
    <row r="4" spans="1:2">
      <c r="A4" s="31" t="s">
        <v>92</v>
      </c>
      <c r="B4" s="31" t="str">
        <f>SUBSTITUTE(A4,"株式会社","（株）",1)</f>
        <v>コスモコーポレーション</v>
      </c>
    </row>
  </sheetData>
  <phoneticPr fontId="3"/>
  <pageMargins left="0.78740157480314965" right="0.78740157480314965" top="0.98425196850393704" bottom="0.98425196850393704" header="0.51181102362204722" footer="0.51181102362204722"/>
  <pageSetup paperSize="9" orientation="landscape" horizontalDpi="400" verticalDpi="400" r:id="rId1"/>
  <headerFooter alignWithMargins="0">
    <oddFooter>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F2" sqref="F2"/>
    </sheetView>
  </sheetViews>
  <sheetFormatPr defaultRowHeight="14.25"/>
  <cols>
    <col min="4" max="4" width="12.625" bestFit="1" customWidth="1"/>
    <col min="5" max="5" width="3.375" customWidth="1"/>
    <col min="6" max="6" width="15.625" customWidth="1"/>
  </cols>
  <sheetData>
    <row r="1" spans="1:6" ht="27">
      <c r="A1" s="56" t="s">
        <v>1</v>
      </c>
      <c r="B1" s="56" t="s">
        <v>3</v>
      </c>
      <c r="C1" s="56" t="s">
        <v>4</v>
      </c>
      <c r="D1" s="57" t="s">
        <v>26</v>
      </c>
      <c r="E1" s="12"/>
      <c r="F1" s="57" t="s">
        <v>27</v>
      </c>
    </row>
    <row r="2" spans="1:6" ht="22.5" customHeight="1">
      <c r="A2" s="19">
        <v>764</v>
      </c>
      <c r="B2" s="19">
        <v>57</v>
      </c>
      <c r="C2" s="19">
        <f>A2*B2</f>
        <v>43548</v>
      </c>
      <c r="D2" s="51">
        <f>C2*0.05</f>
        <v>2177.4</v>
      </c>
      <c r="E2" s="15"/>
      <c r="F2" s="19">
        <f>ROUNDUP(D2,0)</f>
        <v>2178</v>
      </c>
    </row>
  </sheetData>
  <phoneticPr fontId="3"/>
  <pageMargins left="0.78740157480314965" right="0.78740157480314965" top="0.98425196850393704" bottom="0.98425196850393704" header="0.51181102362204722" footer="0.51181102362204722"/>
  <pageSetup paperSize="9" orientation="landscape" horizontalDpi="400" verticalDpi="400" r:id="rId1"/>
  <headerFooter alignWithMargins="0">
    <oddFooter>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F2" sqref="F2"/>
    </sheetView>
  </sheetViews>
  <sheetFormatPr defaultRowHeight="14.25"/>
  <cols>
    <col min="4" max="4" width="12.625" bestFit="1" customWidth="1"/>
    <col min="5" max="5" width="3.375" customWidth="1"/>
    <col min="6" max="6" width="15.625" customWidth="1"/>
  </cols>
  <sheetData>
    <row r="1" spans="1:6" ht="27">
      <c r="A1" s="56" t="s">
        <v>1</v>
      </c>
      <c r="B1" s="56" t="s">
        <v>3</v>
      </c>
      <c r="C1" s="56" t="s">
        <v>4</v>
      </c>
      <c r="D1" s="57" t="s">
        <v>26</v>
      </c>
      <c r="E1" s="12"/>
      <c r="F1" s="57" t="s">
        <v>28</v>
      </c>
    </row>
    <row r="2" spans="1:6" ht="22.5" customHeight="1">
      <c r="A2" s="19">
        <v>709</v>
      </c>
      <c r="B2" s="19">
        <v>46</v>
      </c>
      <c r="C2" s="19">
        <f>A2*B2</f>
        <v>32614</v>
      </c>
      <c r="D2" s="51">
        <f>C2*0.05</f>
        <v>1630.7</v>
      </c>
      <c r="E2" s="15"/>
      <c r="F2" s="19">
        <f>INT(D2)</f>
        <v>1630</v>
      </c>
    </row>
  </sheetData>
  <phoneticPr fontId="3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C13" sqref="C13"/>
    </sheetView>
  </sheetViews>
  <sheetFormatPr defaultRowHeight="14.25"/>
  <cols>
    <col min="1" max="1" width="9.5" style="1" customWidth="1"/>
    <col min="2" max="2" width="15.5" style="1" customWidth="1"/>
    <col min="3" max="3" width="9.875" style="1" customWidth="1"/>
    <col min="4" max="16384" width="9" style="1"/>
  </cols>
  <sheetData>
    <row r="1" spans="1:3">
      <c r="A1" s="16" t="s">
        <v>101</v>
      </c>
      <c r="B1" s="17"/>
      <c r="C1" s="17"/>
    </row>
    <row r="2" spans="1:3">
      <c r="A2" s="71" t="s">
        <v>33</v>
      </c>
      <c r="B2" s="71" t="s">
        <v>5</v>
      </c>
      <c r="C2" s="71" t="s">
        <v>6</v>
      </c>
    </row>
    <row r="3" spans="1:3">
      <c r="A3" s="18" t="s">
        <v>82</v>
      </c>
      <c r="B3" s="18" t="s">
        <v>65</v>
      </c>
      <c r="C3" s="19">
        <v>1250</v>
      </c>
    </row>
    <row r="4" spans="1:3">
      <c r="A4" s="18" t="s">
        <v>83</v>
      </c>
      <c r="B4" s="18" t="s">
        <v>61</v>
      </c>
      <c r="C4" s="19">
        <v>1650</v>
      </c>
    </row>
    <row r="5" spans="1:3">
      <c r="A5" s="18" t="s">
        <v>84</v>
      </c>
      <c r="B5" s="18" t="s">
        <v>60</v>
      </c>
      <c r="C5" s="19">
        <v>320</v>
      </c>
    </row>
    <row r="6" spans="1:3">
      <c r="A6" s="18" t="s">
        <v>85</v>
      </c>
      <c r="B6" s="18" t="s">
        <v>59</v>
      </c>
      <c r="C6" s="19">
        <v>1450</v>
      </c>
    </row>
    <row r="7" spans="1:3">
      <c r="A7" s="18" t="s">
        <v>86</v>
      </c>
      <c r="B7" s="18" t="s">
        <v>102</v>
      </c>
      <c r="C7" s="19">
        <v>650</v>
      </c>
    </row>
    <row r="8" spans="1:3">
      <c r="A8" s="18" t="s">
        <v>87</v>
      </c>
      <c r="B8" s="18" t="s">
        <v>59</v>
      </c>
      <c r="C8" s="19">
        <v>1120</v>
      </c>
    </row>
    <row r="9" spans="1:3">
      <c r="A9" s="18" t="s">
        <v>88</v>
      </c>
      <c r="B9" s="18" t="s">
        <v>62</v>
      </c>
      <c r="C9" s="19">
        <v>950</v>
      </c>
    </row>
    <row r="10" spans="1:3">
      <c r="A10" s="17"/>
      <c r="B10" s="17"/>
      <c r="C10" s="17"/>
    </row>
    <row r="11" spans="1:3">
      <c r="A11" s="16" t="s">
        <v>89</v>
      </c>
      <c r="B11" s="17"/>
      <c r="C11" s="17"/>
    </row>
    <row r="12" spans="1:3">
      <c r="A12" s="78" t="s">
        <v>5</v>
      </c>
      <c r="B12" s="79"/>
      <c r="C12" s="43" t="s">
        <v>6</v>
      </c>
    </row>
    <row r="13" spans="1:3">
      <c r="A13" s="76" t="s">
        <v>62</v>
      </c>
      <c r="B13" s="77"/>
      <c r="C13" s="19">
        <f>SUMIF($B$3:$B$9,A13,$C$3:$C$9)</f>
        <v>1920</v>
      </c>
    </row>
    <row r="14" spans="1:3">
      <c r="A14" s="76" t="s">
        <v>63</v>
      </c>
      <c r="B14" s="77"/>
      <c r="C14" s="19"/>
    </row>
    <row r="15" spans="1:3">
      <c r="A15" s="76" t="s">
        <v>64</v>
      </c>
      <c r="B15" s="77"/>
      <c r="C15" s="19"/>
    </row>
  </sheetData>
  <mergeCells count="4">
    <mergeCell ref="A13:B13"/>
    <mergeCell ref="A14:B14"/>
    <mergeCell ref="A15:B15"/>
    <mergeCell ref="A12:B12"/>
  </mergeCells>
  <phoneticPr fontId="3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G4" sqref="G4"/>
    </sheetView>
  </sheetViews>
  <sheetFormatPr defaultRowHeight="14.25"/>
  <cols>
    <col min="1" max="1" width="11.5" style="1" customWidth="1"/>
    <col min="2" max="5" width="6.625" style="1" customWidth="1"/>
    <col min="6" max="6" width="3.125" style="1" customWidth="1"/>
    <col min="7" max="9" width="7.25" style="1" customWidth="1"/>
    <col min="10" max="16384" width="9" style="1"/>
  </cols>
  <sheetData>
    <row r="1" spans="1:9">
      <c r="A1" s="16" t="s">
        <v>51</v>
      </c>
      <c r="B1" s="17"/>
      <c r="C1" s="17"/>
      <c r="D1" s="17"/>
      <c r="E1" s="17"/>
      <c r="F1" s="17"/>
      <c r="G1" s="17"/>
      <c r="H1" s="17"/>
      <c r="I1" s="17"/>
    </row>
    <row r="2" spans="1:9">
      <c r="A2" s="80" t="s">
        <v>7</v>
      </c>
      <c r="B2" s="80" t="s">
        <v>8</v>
      </c>
      <c r="C2" s="80"/>
      <c r="D2" s="80"/>
      <c r="E2" s="80"/>
      <c r="F2" s="17"/>
      <c r="G2" s="81" t="s">
        <v>37</v>
      </c>
      <c r="H2" s="81"/>
      <c r="I2" s="81"/>
    </row>
    <row r="3" spans="1:9">
      <c r="A3" s="80"/>
      <c r="B3" s="58" t="s">
        <v>34</v>
      </c>
      <c r="C3" s="58" t="s">
        <v>35</v>
      </c>
      <c r="D3" s="58" t="s">
        <v>36</v>
      </c>
      <c r="E3" s="58" t="s">
        <v>9</v>
      </c>
      <c r="F3" s="17"/>
      <c r="G3" s="42" t="s">
        <v>34</v>
      </c>
      <c r="H3" s="42" t="s">
        <v>35</v>
      </c>
      <c r="I3" s="42" t="s">
        <v>36</v>
      </c>
    </row>
    <row r="4" spans="1:9">
      <c r="A4" s="13" t="s">
        <v>38</v>
      </c>
      <c r="B4" s="18">
        <v>130</v>
      </c>
      <c r="C4" s="18">
        <v>145</v>
      </c>
      <c r="D4" s="18">
        <v>150</v>
      </c>
      <c r="E4" s="18">
        <f t="shared" ref="E4:E13" si="0">SUM(B4:D4)</f>
        <v>425</v>
      </c>
      <c r="F4" s="17"/>
      <c r="G4" s="18">
        <f>COUNTIF(B4:B13,"&gt;=１５０")</f>
        <v>2</v>
      </c>
      <c r="H4" s="18"/>
      <c r="I4" s="18"/>
    </row>
    <row r="5" spans="1:9">
      <c r="A5" s="13" t="s">
        <v>39</v>
      </c>
      <c r="B5" s="18">
        <v>140</v>
      </c>
      <c r="C5" s="18">
        <v>155</v>
      </c>
      <c r="D5" s="18">
        <v>160</v>
      </c>
      <c r="E5" s="18">
        <f t="shared" si="0"/>
        <v>455</v>
      </c>
      <c r="F5" s="17"/>
      <c r="G5" s="17"/>
      <c r="H5" s="17"/>
      <c r="I5" s="17"/>
    </row>
    <row r="6" spans="1:9">
      <c r="A6" s="13" t="s">
        <v>40</v>
      </c>
      <c r="B6" s="18">
        <v>145</v>
      </c>
      <c r="C6" s="18">
        <v>130</v>
      </c>
      <c r="D6" s="18">
        <v>150</v>
      </c>
      <c r="E6" s="18">
        <f t="shared" si="0"/>
        <v>425</v>
      </c>
      <c r="F6" s="17"/>
      <c r="G6" s="17"/>
      <c r="H6" s="17"/>
      <c r="I6" s="17"/>
    </row>
    <row r="7" spans="1:9">
      <c r="A7" s="13" t="s">
        <v>41</v>
      </c>
      <c r="B7" s="18">
        <v>178</v>
      </c>
      <c r="C7" s="18">
        <v>180</v>
      </c>
      <c r="D7" s="18">
        <v>200</v>
      </c>
      <c r="E7" s="18">
        <f t="shared" si="0"/>
        <v>558</v>
      </c>
      <c r="F7" s="17"/>
      <c r="G7" s="17"/>
      <c r="H7" s="17"/>
      <c r="I7" s="17"/>
    </row>
    <row r="8" spans="1:9">
      <c r="A8" s="13" t="s">
        <v>42</v>
      </c>
      <c r="B8" s="18">
        <v>150</v>
      </c>
      <c r="C8" s="18">
        <v>155</v>
      </c>
      <c r="D8" s="18">
        <v>135</v>
      </c>
      <c r="E8" s="18">
        <f t="shared" si="0"/>
        <v>440</v>
      </c>
      <c r="F8" s="17"/>
      <c r="G8" s="17"/>
      <c r="H8" s="17"/>
      <c r="I8" s="17"/>
    </row>
    <row r="9" spans="1:9">
      <c r="A9" s="13" t="s">
        <v>43</v>
      </c>
      <c r="B9" s="18">
        <v>93</v>
      </c>
      <c r="C9" s="18">
        <v>100</v>
      </c>
      <c r="D9" s="18">
        <v>120</v>
      </c>
      <c r="E9" s="18">
        <f t="shared" si="0"/>
        <v>313</v>
      </c>
      <c r="F9" s="17"/>
      <c r="G9" s="17"/>
      <c r="H9" s="17"/>
      <c r="I9" s="17"/>
    </row>
    <row r="10" spans="1:9">
      <c r="A10" s="13" t="s">
        <v>44</v>
      </c>
      <c r="B10" s="18">
        <v>110</v>
      </c>
      <c r="C10" s="18">
        <v>120</v>
      </c>
      <c r="D10" s="18">
        <v>125</v>
      </c>
      <c r="E10" s="18">
        <f t="shared" si="0"/>
        <v>355</v>
      </c>
      <c r="F10" s="17"/>
      <c r="G10" s="17"/>
      <c r="H10" s="17"/>
      <c r="I10" s="17"/>
    </row>
    <row r="11" spans="1:9">
      <c r="A11" s="13" t="s">
        <v>45</v>
      </c>
      <c r="B11" s="18">
        <v>90</v>
      </c>
      <c r="C11" s="18">
        <v>95</v>
      </c>
      <c r="D11" s="18">
        <v>100</v>
      </c>
      <c r="E11" s="18">
        <f t="shared" si="0"/>
        <v>285</v>
      </c>
      <c r="F11" s="17"/>
      <c r="G11" s="17"/>
      <c r="H11" s="17"/>
      <c r="I11" s="17"/>
    </row>
    <row r="12" spans="1:9">
      <c r="A12" s="13" t="s">
        <v>46</v>
      </c>
      <c r="B12" s="18">
        <v>85</v>
      </c>
      <c r="C12" s="18">
        <v>90</v>
      </c>
      <c r="D12" s="18">
        <v>95</v>
      </c>
      <c r="E12" s="18">
        <f t="shared" si="0"/>
        <v>270</v>
      </c>
      <c r="F12" s="17"/>
      <c r="G12" s="17"/>
      <c r="H12" s="17"/>
      <c r="I12" s="17"/>
    </row>
    <row r="13" spans="1:9">
      <c r="A13" s="13" t="s">
        <v>47</v>
      </c>
      <c r="B13" s="18">
        <v>130</v>
      </c>
      <c r="C13" s="18">
        <v>135</v>
      </c>
      <c r="D13" s="18">
        <v>145</v>
      </c>
      <c r="E13" s="18">
        <f t="shared" si="0"/>
        <v>410</v>
      </c>
      <c r="F13" s="17"/>
      <c r="G13" s="17"/>
      <c r="H13" s="17"/>
      <c r="I13" s="17"/>
    </row>
  </sheetData>
  <mergeCells count="3">
    <mergeCell ref="B2:E2"/>
    <mergeCell ref="A2:A3"/>
    <mergeCell ref="G2:I2"/>
  </mergeCells>
  <phoneticPr fontId="3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3" sqref="E3"/>
    </sheetView>
  </sheetViews>
  <sheetFormatPr defaultRowHeight="14.25"/>
  <cols>
    <col min="1" max="1" width="12.875" style="2" customWidth="1"/>
    <col min="2" max="3" width="9.25" style="3" customWidth="1"/>
    <col min="4" max="4" width="9.25" style="2" customWidth="1"/>
    <col min="5" max="5" width="12" style="2" customWidth="1"/>
    <col min="6" max="6" width="12.625" style="2" customWidth="1"/>
    <col min="7" max="16384" width="9" style="2"/>
  </cols>
  <sheetData>
    <row r="1" spans="1:5">
      <c r="A1" s="72" t="s">
        <v>50</v>
      </c>
      <c r="B1" s="73"/>
      <c r="C1" s="73"/>
      <c r="D1" s="74"/>
      <c r="E1" s="74"/>
    </row>
    <row r="2" spans="1:5">
      <c r="A2" s="59" t="s">
        <v>48</v>
      </c>
      <c r="B2" s="59" t="s">
        <v>0</v>
      </c>
      <c r="C2" s="59" t="s">
        <v>10</v>
      </c>
      <c r="D2" s="60" t="s">
        <v>2</v>
      </c>
      <c r="E2" s="60" t="s">
        <v>11</v>
      </c>
    </row>
    <row r="3" spans="1:5">
      <c r="A3" s="13" t="s">
        <v>66</v>
      </c>
      <c r="B3" s="19">
        <v>1390</v>
      </c>
      <c r="C3" s="40">
        <v>0.8</v>
      </c>
      <c r="D3" s="19">
        <v>25</v>
      </c>
      <c r="E3" s="19">
        <f>PRODUCT(B3:D3)</f>
        <v>27800</v>
      </c>
    </row>
    <row r="4" spans="1:5">
      <c r="A4" s="13" t="s">
        <v>67</v>
      </c>
      <c r="B4" s="19">
        <v>1470</v>
      </c>
      <c r="C4" s="40">
        <v>0.8</v>
      </c>
      <c r="D4" s="19">
        <v>20</v>
      </c>
      <c r="E4" s="19">
        <f>PRODUCT(B4:D4)</f>
        <v>23520</v>
      </c>
    </row>
    <row r="5" spans="1:5">
      <c r="A5" s="13" t="s">
        <v>68</v>
      </c>
      <c r="B5" s="19">
        <v>2100</v>
      </c>
      <c r="C5" s="40">
        <v>0.9</v>
      </c>
      <c r="D5" s="19">
        <v>35</v>
      </c>
      <c r="E5" s="19">
        <f>PRODUCT(B5:D5)</f>
        <v>66150</v>
      </c>
    </row>
    <row r="6" spans="1:5">
      <c r="A6" s="13" t="s">
        <v>69</v>
      </c>
      <c r="B6" s="19">
        <v>1198</v>
      </c>
      <c r="C6" s="40">
        <v>0.9</v>
      </c>
      <c r="D6" s="19">
        <v>15</v>
      </c>
      <c r="E6" s="19">
        <f>PRODUCT(B6:D6)</f>
        <v>16173</v>
      </c>
    </row>
    <row r="7" spans="1:5" ht="15" thickBot="1">
      <c r="A7" s="13" t="s">
        <v>70</v>
      </c>
      <c r="B7" s="19">
        <v>1890</v>
      </c>
      <c r="C7" s="41">
        <v>0.8</v>
      </c>
      <c r="D7" s="21">
        <v>8</v>
      </c>
      <c r="E7" s="53">
        <f>PRODUCT(B7:D7)</f>
        <v>12096</v>
      </c>
    </row>
    <row r="8" spans="1:5" ht="15" thickTop="1">
      <c r="A8" s="22" t="s">
        <v>11</v>
      </c>
      <c r="B8" s="23"/>
      <c r="C8" s="24"/>
      <c r="D8" s="25">
        <f>SUM(D3:D7)</f>
        <v>103</v>
      </c>
      <c r="E8" s="25">
        <f>SUM(E3:E7)</f>
        <v>145739</v>
      </c>
    </row>
    <row r="10" spans="1:5">
      <c r="D10" s="4"/>
    </row>
  </sheetData>
  <phoneticPr fontId="3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6"/>
  <sheetViews>
    <sheetView workbookViewId="0">
      <selection activeCell="B2" sqref="B2"/>
    </sheetView>
  </sheetViews>
  <sheetFormatPr defaultRowHeight="14.25"/>
  <cols>
    <col min="1" max="1" width="11.625" bestFit="1" customWidth="1"/>
    <col min="2" max="2" width="11.5" customWidth="1"/>
  </cols>
  <sheetData>
    <row r="2" spans="2:2">
      <c r="B2" s="9">
        <f ca="1">TODAY()</f>
        <v>41159</v>
      </c>
    </row>
    <row r="6" spans="2:2">
      <c r="B6" s="9"/>
    </row>
  </sheetData>
  <phoneticPr fontId="3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B2" sqref="B2"/>
    </sheetView>
  </sheetViews>
  <sheetFormatPr defaultRowHeight="14.25"/>
  <cols>
    <col min="1" max="1" width="11.375" style="5" bestFit="1" customWidth="1"/>
    <col min="2" max="2" width="21.875" style="5" customWidth="1"/>
    <col min="3" max="3" width="11.875" style="5" customWidth="1"/>
    <col min="4" max="16384" width="9" style="5"/>
  </cols>
  <sheetData>
    <row r="1" spans="1:3">
      <c r="A1" s="44" t="s">
        <v>29</v>
      </c>
      <c r="B1" s="45" t="s">
        <v>52</v>
      </c>
      <c r="C1" s="46" t="s">
        <v>53</v>
      </c>
    </row>
    <row r="2" spans="1:3">
      <c r="A2" s="26">
        <v>1002</v>
      </c>
      <c r="B2" s="27" t="str">
        <f>VLOOKUP(A2,A6:B11,2,0)</f>
        <v>DS-RPG-15</v>
      </c>
      <c r="C2" s="28">
        <f>VLOOKUP(A2,A6:C11,3,0)</f>
        <v>1470</v>
      </c>
    </row>
    <row r="3" spans="1:3">
      <c r="A3" s="29"/>
      <c r="B3" s="29"/>
      <c r="C3" s="29"/>
    </row>
    <row r="4" spans="1:3">
      <c r="A4" s="30" t="s">
        <v>57</v>
      </c>
      <c r="B4" s="29"/>
      <c r="C4" s="29"/>
    </row>
    <row r="5" spans="1:3">
      <c r="A5" s="61" t="s">
        <v>58</v>
      </c>
      <c r="B5" s="61" t="s">
        <v>5</v>
      </c>
      <c r="C5" s="61" t="s">
        <v>1</v>
      </c>
    </row>
    <row r="6" spans="1:3">
      <c r="A6" s="26">
        <v>1001</v>
      </c>
      <c r="B6" s="13" t="s">
        <v>71</v>
      </c>
      <c r="C6" s="19">
        <v>1390</v>
      </c>
    </row>
    <row r="7" spans="1:3">
      <c r="A7" s="26">
        <v>1002</v>
      </c>
      <c r="B7" s="13" t="s">
        <v>72</v>
      </c>
      <c r="C7" s="19">
        <v>1470</v>
      </c>
    </row>
    <row r="8" spans="1:3">
      <c r="A8" s="26">
        <v>1003</v>
      </c>
      <c r="B8" s="13" t="s">
        <v>73</v>
      </c>
      <c r="C8" s="19">
        <v>2100</v>
      </c>
    </row>
    <row r="9" spans="1:3">
      <c r="A9" s="26">
        <v>1004</v>
      </c>
      <c r="B9" s="13" t="s">
        <v>74</v>
      </c>
      <c r="C9" s="19">
        <v>1198</v>
      </c>
    </row>
    <row r="10" spans="1:3">
      <c r="A10" s="26">
        <v>1005</v>
      </c>
      <c r="B10" s="13" t="s">
        <v>75</v>
      </c>
      <c r="C10" s="19">
        <v>1890</v>
      </c>
    </row>
    <row r="11" spans="1:3">
      <c r="A11" s="26">
        <v>1006</v>
      </c>
      <c r="B11" s="13" t="s">
        <v>76</v>
      </c>
      <c r="C11" s="19">
        <v>1120</v>
      </c>
    </row>
  </sheetData>
  <phoneticPr fontId="3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E3" sqref="E3"/>
    </sheetView>
  </sheetViews>
  <sheetFormatPr defaultRowHeight="14.25"/>
  <cols>
    <col min="1" max="1" width="7.75" style="6" customWidth="1"/>
    <col min="2" max="4" width="9.375" style="6" customWidth="1"/>
    <col min="5" max="5" width="10.5" style="7" customWidth="1"/>
    <col min="6" max="16384" width="9" style="6"/>
  </cols>
  <sheetData>
    <row r="1" spans="1:5">
      <c r="A1" s="48" t="s">
        <v>104</v>
      </c>
    </row>
    <row r="2" spans="1:5">
      <c r="A2" s="62"/>
      <c r="B2" s="63" t="s">
        <v>93</v>
      </c>
      <c r="C2" s="63" t="s">
        <v>94</v>
      </c>
      <c r="D2" s="63" t="s">
        <v>95</v>
      </c>
      <c r="E2" s="63" t="s">
        <v>96</v>
      </c>
    </row>
    <row r="3" spans="1:5">
      <c r="A3" s="64" t="s">
        <v>97</v>
      </c>
      <c r="B3" s="50">
        <v>6250</v>
      </c>
      <c r="C3" s="50">
        <v>6150</v>
      </c>
      <c r="D3" s="50">
        <f>AVERAGE(B3:C3)</f>
        <v>6200</v>
      </c>
      <c r="E3" s="49" t="str">
        <f>IF(D3&gt;=6000,"A","B")</f>
        <v>A</v>
      </c>
    </row>
    <row r="4" spans="1:5">
      <c r="A4" s="64" t="s">
        <v>99</v>
      </c>
      <c r="B4" s="50">
        <v>5650</v>
      </c>
      <c r="C4" s="50">
        <v>5970</v>
      </c>
      <c r="D4" s="50">
        <f>AVERAGE(B4:C4)</f>
        <v>5810</v>
      </c>
      <c r="E4" s="49" t="str">
        <f>IF(D4&gt;=6000,"A","B")</f>
        <v>B</v>
      </c>
    </row>
    <row r="5" spans="1:5">
      <c r="A5" s="64" t="s">
        <v>98</v>
      </c>
      <c r="B5" s="50">
        <v>6800</v>
      </c>
      <c r="C5" s="50">
        <v>6950</v>
      </c>
      <c r="D5" s="50">
        <f t="shared" ref="D5:D6" si="0">AVERAGE(B5:C5)</f>
        <v>6875</v>
      </c>
      <c r="E5" s="49" t="str">
        <f t="shared" ref="E5:E6" si="1">IF(D5&gt;=6000,"A","B")</f>
        <v>A</v>
      </c>
    </row>
    <row r="6" spans="1:5">
      <c r="A6" s="64" t="s">
        <v>100</v>
      </c>
      <c r="B6" s="50">
        <v>5430</v>
      </c>
      <c r="C6" s="50">
        <v>5520</v>
      </c>
      <c r="D6" s="50">
        <f t="shared" si="0"/>
        <v>5475</v>
      </c>
      <c r="E6" s="49" t="str">
        <f t="shared" si="1"/>
        <v>B</v>
      </c>
    </row>
  </sheetData>
  <phoneticPr fontId="3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17</vt:i4>
      </vt:variant>
      <vt:variant>
        <vt:lpstr>名前付き一覧</vt:lpstr>
      </vt:variant>
      <vt:variant>
        <vt:i4>1</vt:i4>
      </vt:variant>
    </vt:vector>
  </HeadingPairs>
  <TitlesOfParts>
    <vt:vector size="18" baseType="lpstr">
      <vt:lpstr>ROUND</vt:lpstr>
      <vt:lpstr>ROUNDUP</vt:lpstr>
      <vt:lpstr>INT</vt:lpstr>
      <vt:lpstr>SUMIF</vt:lpstr>
      <vt:lpstr>COUNTIF</vt:lpstr>
      <vt:lpstr>PRODUCT</vt:lpstr>
      <vt:lpstr>TODAY</vt:lpstr>
      <vt:lpstr>VLOOKUP</vt:lpstr>
      <vt:lpstr>IF1</vt:lpstr>
      <vt:lpstr>IF2</vt:lpstr>
      <vt:lpstr>ISERROR</vt:lpstr>
      <vt:lpstr>FIND</vt:lpstr>
      <vt:lpstr>LEFT</vt:lpstr>
      <vt:lpstr>RIGHT</vt:lpstr>
      <vt:lpstr>CONCATENATE</vt:lpstr>
      <vt:lpstr>LEN</vt:lpstr>
      <vt:lpstr>SUBSTITUTE</vt:lpstr>
      <vt:lpstr>PRODUCT!Ｄａｔａｂａｓｅ</vt:lpstr>
    </vt:vector>
  </TitlesOfParts>
  <Company>x-media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ayu</cp:lastModifiedBy>
  <cp:lastPrinted>2006-10-06T10:12:35Z</cp:lastPrinted>
  <dcterms:created xsi:type="dcterms:W3CDTF">2002-06-04T11:09:47Z</dcterms:created>
  <dcterms:modified xsi:type="dcterms:W3CDTF">2012-09-07T06:26:33Z</dcterms:modified>
</cp:coreProperties>
</file>