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635" yWindow="-15" windowWidth="7680" windowHeight="8925"/>
  </bookViews>
  <sheets>
    <sheet name="9月" sheetId="23" r:id="rId1"/>
  </sheets>
  <calcPr calcId="144525"/>
</workbook>
</file>

<file path=xl/calcChain.xml><?xml version="1.0" encoding="utf-8"?>
<calcChain xmlns="http://schemas.openxmlformats.org/spreadsheetml/2006/main">
  <c r="E10" i="23" l="1"/>
  <c r="C9" i="23" l="1"/>
  <c r="F20" i="23" s="1"/>
  <c r="C25" i="23"/>
  <c r="F7" i="23"/>
  <c r="F8" i="23"/>
  <c r="F9" i="23"/>
  <c r="F10" i="23"/>
  <c r="F11" i="23"/>
  <c r="F12" i="23"/>
  <c r="F13" i="23"/>
  <c r="F14" i="23"/>
  <c r="F15" i="23"/>
  <c r="F16" i="23"/>
  <c r="F6" i="23"/>
  <c r="H22" i="23"/>
  <c r="H23" i="23"/>
  <c r="H24" i="23"/>
  <c r="H25" i="23"/>
  <c r="H26" i="23"/>
  <c r="H27" i="23"/>
  <c r="H28" i="23"/>
  <c r="H29" i="23"/>
  <c r="H30" i="23"/>
  <c r="H31" i="23"/>
  <c r="H21" i="23"/>
  <c r="E7" i="23"/>
  <c r="E8" i="23"/>
  <c r="E9" i="23"/>
  <c r="E11" i="23"/>
  <c r="E12" i="23"/>
  <c r="E13" i="23"/>
  <c r="E14" i="23"/>
  <c r="E15" i="23"/>
  <c r="E16" i="23"/>
  <c r="E6" i="23"/>
  <c r="I4" i="23"/>
  <c r="I5" i="23" s="1"/>
  <c r="T32" i="23"/>
  <c r="U32" i="23"/>
  <c r="V32" i="23"/>
  <c r="W32" i="23"/>
  <c r="X32" i="23"/>
  <c r="I32" i="23"/>
  <c r="J32" i="23"/>
  <c r="K32" i="23"/>
  <c r="L32" i="23"/>
  <c r="M32" i="23"/>
  <c r="N32" i="23"/>
  <c r="O32" i="23"/>
  <c r="P32" i="23"/>
  <c r="Q32" i="23"/>
  <c r="R32" i="23"/>
  <c r="S32" i="23"/>
  <c r="P17" i="23"/>
  <c r="Q17" i="23"/>
  <c r="R17" i="23"/>
  <c r="S17" i="23"/>
  <c r="T17" i="23"/>
  <c r="U17" i="23"/>
  <c r="V17" i="23"/>
  <c r="W17" i="23"/>
  <c r="L17" i="23"/>
  <c r="M17" i="23"/>
  <c r="N17" i="23"/>
  <c r="O17" i="23"/>
  <c r="K17" i="23"/>
  <c r="J17" i="23"/>
  <c r="I17" i="23"/>
  <c r="F17" i="23" l="1"/>
  <c r="F21" i="23" s="1"/>
  <c r="F22" i="23"/>
  <c r="J4" i="23"/>
  <c r="K4" i="23" l="1"/>
  <c r="J5" i="23"/>
  <c r="K5" i="23" l="1"/>
  <c r="L4" i="23"/>
  <c r="M4" i="23" l="1"/>
  <c r="L5" i="23"/>
  <c r="N4" i="23" l="1"/>
  <c r="M5" i="23"/>
  <c r="N5" i="23" l="1"/>
  <c r="O4" i="23"/>
  <c r="O5" i="23" l="1"/>
  <c r="P4" i="23"/>
  <c r="Q4" i="23" l="1"/>
  <c r="P5" i="23"/>
  <c r="R4" i="23" l="1"/>
  <c r="Q5" i="23"/>
  <c r="S4" i="23" l="1"/>
  <c r="R5" i="23"/>
  <c r="T4" i="23" l="1"/>
  <c r="S5" i="23"/>
  <c r="T5" i="23" l="1"/>
  <c r="U4" i="23"/>
  <c r="V4" i="23" l="1"/>
  <c r="U5" i="23"/>
  <c r="V5" i="23" l="1"/>
  <c r="W4" i="23"/>
  <c r="W5" i="23" l="1"/>
  <c r="I19" i="23"/>
  <c r="J19" i="23" l="1"/>
  <c r="I20" i="23"/>
  <c r="K19" i="23" l="1"/>
  <c r="J20" i="23"/>
  <c r="K20" i="23" l="1"/>
  <c r="L19" i="23"/>
  <c r="L20" i="23" l="1"/>
  <c r="M19" i="23"/>
  <c r="N19" i="23" l="1"/>
  <c r="M20" i="23"/>
  <c r="O19" i="23" l="1"/>
  <c r="N20" i="23"/>
  <c r="O20" i="23" l="1"/>
  <c r="P19" i="23"/>
  <c r="Q19" i="23" l="1"/>
  <c r="P20" i="23"/>
  <c r="R19" i="23" l="1"/>
  <c r="Q20" i="23"/>
  <c r="S19" i="23" l="1"/>
  <c r="R20" i="23"/>
  <c r="T19" i="23" l="1"/>
  <c r="S20" i="23"/>
  <c r="U19" i="23" l="1"/>
  <c r="T20" i="23"/>
  <c r="V19" i="23" l="1"/>
  <c r="U20" i="23"/>
  <c r="W19" i="23" l="1"/>
  <c r="V20" i="23"/>
  <c r="X19" i="23" l="1"/>
  <c r="X20" i="23" s="1"/>
  <c r="W20" i="23"/>
</calcChain>
</file>

<file path=xl/sharedStrings.xml><?xml version="1.0" encoding="utf-8"?>
<sst xmlns="http://schemas.openxmlformats.org/spreadsheetml/2006/main" count="39" uniqueCount="29">
  <si>
    <t>日付</t>
    <rPh sb="0" eb="2">
      <t>ヒヅケ</t>
    </rPh>
    <phoneticPr fontId="2"/>
  </si>
  <si>
    <t>曜日</t>
    <rPh sb="0" eb="2">
      <t>ヨウビ</t>
    </rPh>
    <phoneticPr fontId="2"/>
  </si>
  <si>
    <t>食費</t>
    <rPh sb="0" eb="2">
      <t>ショクヒ</t>
    </rPh>
    <phoneticPr fontId="2"/>
  </si>
  <si>
    <t>水道代</t>
    <rPh sb="0" eb="2">
      <t>スイドウ</t>
    </rPh>
    <rPh sb="2" eb="3">
      <t>ダイ</t>
    </rPh>
    <phoneticPr fontId="2"/>
  </si>
  <si>
    <t>日用品</t>
    <rPh sb="0" eb="3">
      <t>ニチヨウヒン</t>
    </rPh>
    <phoneticPr fontId="2"/>
  </si>
  <si>
    <t>合計</t>
    <rPh sb="0" eb="2">
      <t>ゴウケイ</t>
    </rPh>
    <phoneticPr fontId="2"/>
  </si>
  <si>
    <t>収入</t>
    <rPh sb="0" eb="2">
      <t>シュウニュウ</t>
    </rPh>
    <phoneticPr fontId="2"/>
  </si>
  <si>
    <t>項目</t>
    <rPh sb="0" eb="2">
      <t>コウモク</t>
    </rPh>
    <phoneticPr fontId="2"/>
  </si>
  <si>
    <t>金額</t>
    <rPh sb="0" eb="2">
      <t>キンガク</t>
    </rPh>
    <phoneticPr fontId="2"/>
  </si>
  <si>
    <t>給与</t>
    <rPh sb="0" eb="2">
      <t>キュウヨ</t>
    </rPh>
    <phoneticPr fontId="2"/>
  </si>
  <si>
    <t>パート給与</t>
    <rPh sb="3" eb="5">
      <t>キュウヨ</t>
    </rPh>
    <phoneticPr fontId="2"/>
  </si>
  <si>
    <t>●収入</t>
    <rPh sb="1" eb="3">
      <t>シュウニュウ</t>
    </rPh>
    <phoneticPr fontId="2"/>
  </si>
  <si>
    <t>●固定支出</t>
    <rPh sb="1" eb="3">
      <t>コテイ</t>
    </rPh>
    <rPh sb="3" eb="5">
      <t>シシュツ</t>
    </rPh>
    <phoneticPr fontId="2"/>
  </si>
  <si>
    <t>住居費</t>
    <rPh sb="0" eb="3">
      <t>ジュウキョヒ</t>
    </rPh>
    <phoneticPr fontId="2"/>
  </si>
  <si>
    <t>電気代</t>
    <rPh sb="0" eb="3">
      <t>デンキダイ</t>
    </rPh>
    <phoneticPr fontId="2"/>
  </si>
  <si>
    <t>ガス代</t>
    <rPh sb="2" eb="3">
      <t>ダイ</t>
    </rPh>
    <phoneticPr fontId="2"/>
  </si>
  <si>
    <t>電話代</t>
    <rPh sb="0" eb="3">
      <t>デンワダイ</t>
    </rPh>
    <phoneticPr fontId="2"/>
  </si>
  <si>
    <t>新聞代</t>
    <rPh sb="0" eb="3">
      <t>シンブンダイ</t>
    </rPh>
    <phoneticPr fontId="2"/>
  </si>
  <si>
    <t>保険</t>
    <rPh sb="0" eb="2">
      <t>ホケン</t>
    </rPh>
    <phoneticPr fontId="2"/>
  </si>
  <si>
    <t>定期預金</t>
    <rPh sb="0" eb="2">
      <t>テイキ</t>
    </rPh>
    <rPh sb="2" eb="4">
      <t>ヨキン</t>
    </rPh>
    <phoneticPr fontId="2"/>
  </si>
  <si>
    <t>●生活費</t>
    <rPh sb="1" eb="4">
      <t>セイカツヒ</t>
    </rPh>
    <phoneticPr fontId="2"/>
  </si>
  <si>
    <t>●生活費集計</t>
    <rPh sb="1" eb="4">
      <t>セイカツヒ</t>
    </rPh>
    <rPh sb="4" eb="6">
      <t>シュウケイ</t>
    </rPh>
    <phoneticPr fontId="2"/>
  </si>
  <si>
    <t>●収支計算</t>
    <rPh sb="1" eb="3">
      <t>シュウシ</t>
    </rPh>
    <rPh sb="3" eb="5">
      <t>ケイサン</t>
    </rPh>
    <phoneticPr fontId="2"/>
  </si>
  <si>
    <t>支出</t>
    <rPh sb="0" eb="2">
      <t>シシュツ</t>
    </rPh>
    <phoneticPr fontId="2"/>
  </si>
  <si>
    <t>残金</t>
    <rPh sb="0" eb="2">
      <t>ザンキン</t>
    </rPh>
    <phoneticPr fontId="2"/>
  </si>
  <si>
    <t>携帯電話</t>
    <rPh sb="0" eb="2">
      <t>ケイタイ</t>
    </rPh>
    <rPh sb="2" eb="4">
      <t>デンワ</t>
    </rPh>
    <phoneticPr fontId="2"/>
  </si>
  <si>
    <t>娯楽費</t>
    <rPh sb="0" eb="3">
      <t>ゴラクヒ</t>
    </rPh>
    <phoneticPr fontId="2"/>
  </si>
  <si>
    <t>医療費</t>
    <rPh sb="0" eb="3">
      <t>イリョウヒ</t>
    </rPh>
    <phoneticPr fontId="2"/>
  </si>
  <si>
    <t>その他</t>
    <rPh sb="2" eb="3">
      <t>タ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</si>
</sst>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d"/>
    <numFmt numFmtId="177" formatCode="0&quot;年&quot;"/>
    <numFmt numFmtId="178" formatCode="0&quot;月&quot;"/>
  </numFmts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38" fontId="0" fillId="0" borderId="0" xfId="0" applyNumberFormat="1">
      <alignment vertical="center"/>
    </xf>
    <xf numFmtId="38" fontId="0" fillId="3" borderId="1" xfId="1" applyFont="1" applyFill="1" applyBorder="1">
      <alignment vertical="center"/>
    </xf>
    <xf numFmtId="38" fontId="1" fillId="3" borderId="1" xfId="1" applyFont="1" applyFill="1" applyBorder="1">
      <alignment vertical="center"/>
    </xf>
    <xf numFmtId="38" fontId="0" fillId="2" borderId="1" xfId="1" applyFont="1" applyFill="1" applyBorder="1">
      <alignment vertical="center"/>
    </xf>
    <xf numFmtId="178" fontId="3" fillId="0" borderId="0" xfId="0" applyNumberFormat="1" applyFont="1">
      <alignment vertical="center"/>
    </xf>
    <xf numFmtId="178" fontId="1" fillId="0" borderId="0" xfId="0" applyNumberFormat="1" applyFont="1">
      <alignment vertical="center"/>
    </xf>
    <xf numFmtId="0" fontId="1" fillId="0" borderId="0" xfId="0" applyFont="1">
      <alignment vertical="center"/>
    </xf>
    <xf numFmtId="178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78" fontId="1" fillId="0" borderId="1" xfId="0" applyNumberFormat="1" applyFont="1" applyBorder="1">
      <alignment vertical="center"/>
    </xf>
    <xf numFmtId="38" fontId="1" fillId="0" borderId="1" xfId="1" applyFont="1" applyBorder="1">
      <alignment vertical="center"/>
    </xf>
    <xf numFmtId="38" fontId="3" fillId="0" borderId="1" xfId="1" applyFont="1" applyBorder="1">
      <alignment vertical="center"/>
    </xf>
    <xf numFmtId="178" fontId="1" fillId="0" borderId="0" xfId="0" applyNumberFormat="1" applyFont="1" applyFill="1" applyBorder="1">
      <alignment vertical="center"/>
    </xf>
    <xf numFmtId="178" fontId="1" fillId="0" borderId="1" xfId="0" applyNumberFormat="1" applyFont="1" applyFill="1" applyBorder="1">
      <alignment vertical="center"/>
    </xf>
    <xf numFmtId="176" fontId="0" fillId="2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0" fillId="4" borderId="1" xfId="0" applyFill="1" applyBorder="1" applyAlignment="1">
      <alignment horizontal="center" vertical="center"/>
    </xf>
    <xf numFmtId="0" fontId="1" fillId="3" borderId="1" xfId="0" applyFont="1" applyFill="1" applyBorder="1">
      <alignment vertical="center"/>
    </xf>
    <xf numFmtId="0" fontId="0" fillId="2" borderId="1" xfId="0" applyFill="1" applyBorder="1" applyAlignment="1">
      <alignment horizontal="left" vertical="center"/>
    </xf>
    <xf numFmtId="38" fontId="0" fillId="4" borderId="1" xfId="0" applyNumberFormat="1" applyFill="1" applyBorder="1">
      <alignment vertical="center"/>
    </xf>
    <xf numFmtId="177" fontId="4" fillId="0" borderId="2" xfId="0" applyNumberFormat="1" applyFont="1" applyBorder="1">
      <alignment vertical="center"/>
    </xf>
    <xf numFmtId="178" fontId="4" fillId="0" borderId="3" xfId="0" applyNumberFormat="1" applyFont="1" applyBorder="1">
      <alignment vertical="center"/>
    </xf>
    <xf numFmtId="0" fontId="0" fillId="0" borderId="1" xfId="0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8"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0070C0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34"/>
  <sheetViews>
    <sheetView showGridLines="0" tabSelected="1" topLeftCell="B1" zoomScale="90" workbookViewId="0">
      <selection activeCell="V26" sqref="V26"/>
    </sheetView>
  </sheetViews>
  <sheetFormatPr defaultRowHeight="13.5" x14ac:dyDescent="0.15"/>
  <cols>
    <col min="1" max="1" width="0.375" customWidth="1"/>
    <col min="2" max="2" width="9" customWidth="1"/>
    <col min="3" max="3" width="7.25" customWidth="1"/>
    <col min="4" max="4" width="0.5" customWidth="1"/>
    <col min="5" max="5" width="6.125" customWidth="1"/>
    <col min="6" max="6" width="7.25" customWidth="1"/>
    <col min="7" max="7" width="0.625" customWidth="1"/>
    <col min="8" max="8" width="6.25" customWidth="1"/>
    <col min="9" max="24" width="6.125" customWidth="1"/>
    <col min="25" max="39" width="6.625" customWidth="1"/>
  </cols>
  <sheetData>
    <row r="1" spans="2:23" ht="14.25" thickBot="1" x14ac:dyDescent="0.2"/>
    <row r="2" spans="2:23" ht="18" thickBot="1" x14ac:dyDescent="0.2">
      <c r="B2" s="27">
        <v>2011</v>
      </c>
      <c r="C2" s="28">
        <v>9</v>
      </c>
    </row>
    <row r="3" spans="2:23" x14ac:dyDescent="0.15">
      <c r="B3" s="10"/>
      <c r="C3" s="1"/>
      <c r="D3" s="1"/>
      <c r="E3" s="1"/>
      <c r="H3" t="s">
        <v>20</v>
      </c>
    </row>
    <row r="4" spans="2:23" x14ac:dyDescent="0.15">
      <c r="B4" s="11" t="s">
        <v>11</v>
      </c>
      <c r="C4" s="1"/>
      <c r="D4" s="12"/>
      <c r="E4" s="12" t="s">
        <v>21</v>
      </c>
      <c r="F4" s="12"/>
      <c r="G4" s="12"/>
      <c r="H4" s="2" t="s">
        <v>0</v>
      </c>
      <c r="I4" s="20">
        <f>DATE(B2,C2,1)</f>
        <v>40787</v>
      </c>
      <c r="J4" s="20">
        <f t="shared" ref="J4:P4" si="0">I4+1</f>
        <v>40788</v>
      </c>
      <c r="K4" s="20">
        <f t="shared" si="0"/>
        <v>40789</v>
      </c>
      <c r="L4" s="20">
        <f t="shared" si="0"/>
        <v>40790</v>
      </c>
      <c r="M4" s="20">
        <f t="shared" si="0"/>
        <v>40791</v>
      </c>
      <c r="N4" s="20">
        <f t="shared" si="0"/>
        <v>40792</v>
      </c>
      <c r="O4" s="20">
        <f t="shared" si="0"/>
        <v>40793</v>
      </c>
      <c r="P4" s="20">
        <f t="shared" si="0"/>
        <v>40794</v>
      </c>
      <c r="Q4" s="20">
        <f t="shared" ref="Q4:W4" si="1">P4+1</f>
        <v>40795</v>
      </c>
      <c r="R4" s="20">
        <f t="shared" si="1"/>
        <v>40796</v>
      </c>
      <c r="S4" s="20">
        <f t="shared" si="1"/>
        <v>40797</v>
      </c>
      <c r="T4" s="20">
        <f t="shared" si="1"/>
        <v>40798</v>
      </c>
      <c r="U4" s="20">
        <f t="shared" si="1"/>
        <v>40799</v>
      </c>
      <c r="V4" s="20">
        <f t="shared" si="1"/>
        <v>40800</v>
      </c>
      <c r="W4" s="20">
        <f t="shared" si="1"/>
        <v>40801</v>
      </c>
    </row>
    <row r="5" spans="2:23" x14ac:dyDescent="0.15">
      <c r="B5" s="13" t="s">
        <v>7</v>
      </c>
      <c r="C5" s="14" t="s">
        <v>8</v>
      </c>
      <c r="D5" s="12"/>
      <c r="E5" s="14" t="s">
        <v>7</v>
      </c>
      <c r="F5" s="14" t="s">
        <v>8</v>
      </c>
      <c r="G5" s="12"/>
      <c r="H5" s="2" t="s">
        <v>1</v>
      </c>
      <c r="I5" s="2" t="str">
        <f t="shared" ref="I5:W5" si="2">IF(MONTH(I4)=$C$2,TEXT(I4,"aaa"),"")</f>
        <v>木</v>
      </c>
      <c r="J5" s="2" t="str">
        <f t="shared" ref="J5:P5" si="3">IF(MONTH(J4)=$C$2,TEXT(J4,"aaa"),"")</f>
        <v>金</v>
      </c>
      <c r="K5" s="2" t="str">
        <f t="shared" si="3"/>
        <v>土</v>
      </c>
      <c r="L5" s="2" t="str">
        <f t="shared" si="3"/>
        <v>日</v>
      </c>
      <c r="M5" s="2" t="str">
        <f t="shared" si="3"/>
        <v>月</v>
      </c>
      <c r="N5" s="2" t="str">
        <f t="shared" si="3"/>
        <v>火</v>
      </c>
      <c r="O5" s="2" t="str">
        <f t="shared" si="3"/>
        <v>水</v>
      </c>
      <c r="P5" s="2" t="str">
        <f t="shared" si="3"/>
        <v>木</v>
      </c>
      <c r="Q5" s="2" t="str">
        <f t="shared" si="2"/>
        <v>金</v>
      </c>
      <c r="R5" s="2" t="str">
        <f t="shared" si="2"/>
        <v>土</v>
      </c>
      <c r="S5" s="2" t="str">
        <f t="shared" si="2"/>
        <v>日</v>
      </c>
      <c r="T5" s="2" t="str">
        <f t="shared" si="2"/>
        <v>月</v>
      </c>
      <c r="U5" s="2" t="str">
        <f t="shared" si="2"/>
        <v>火</v>
      </c>
      <c r="V5" s="2" t="str">
        <f t="shared" si="2"/>
        <v>水</v>
      </c>
      <c r="W5" s="2" t="str">
        <f t="shared" si="2"/>
        <v>木</v>
      </c>
    </row>
    <row r="6" spans="2:23" x14ac:dyDescent="0.15">
      <c r="B6" s="15" t="s">
        <v>9</v>
      </c>
      <c r="C6" s="16">
        <v>320000</v>
      </c>
      <c r="D6" s="12"/>
      <c r="E6" s="24" t="str">
        <f>IF(H6="","",H6)</f>
        <v>食費</v>
      </c>
      <c r="F6" s="8">
        <f>SUM(I6:W6,I21:X21)</f>
        <v>36870</v>
      </c>
      <c r="G6" s="12"/>
      <c r="H6" s="21" t="s">
        <v>2</v>
      </c>
      <c r="I6" s="5">
        <v>1280</v>
      </c>
      <c r="J6" s="5">
        <v>3480</v>
      </c>
      <c r="K6" s="5">
        <v>780</v>
      </c>
      <c r="L6" s="5"/>
      <c r="M6" s="5">
        <v>2410</v>
      </c>
      <c r="N6" s="5"/>
      <c r="O6" s="5">
        <v>4800</v>
      </c>
      <c r="P6" s="5">
        <v>560</v>
      </c>
      <c r="Q6" s="5">
        <v>3650</v>
      </c>
      <c r="R6" s="5"/>
      <c r="S6" s="5"/>
      <c r="T6" s="5">
        <v>4700</v>
      </c>
      <c r="U6" s="5"/>
      <c r="V6" s="5"/>
      <c r="W6" s="5">
        <v>4689</v>
      </c>
    </row>
    <row r="7" spans="2:23" x14ac:dyDescent="0.15">
      <c r="B7" s="15" t="s">
        <v>10</v>
      </c>
      <c r="C7" s="16">
        <v>25000</v>
      </c>
      <c r="D7" s="12"/>
      <c r="E7" s="24" t="str">
        <f t="shared" ref="E7:E16" si="4">IF(H7="","",H7)</f>
        <v>日用品</v>
      </c>
      <c r="F7" s="8">
        <f t="shared" ref="F7:F16" si="5">SUM(I7:W7,I22:X22)</f>
        <v>9039</v>
      </c>
      <c r="G7" s="12"/>
      <c r="H7" s="21" t="s">
        <v>4</v>
      </c>
      <c r="I7" s="5"/>
      <c r="J7" s="5">
        <v>680</v>
      </c>
      <c r="K7" s="5"/>
      <c r="L7" s="5"/>
      <c r="M7" s="5"/>
      <c r="N7" s="5"/>
      <c r="O7" s="5"/>
      <c r="P7" s="5">
        <v>1789</v>
      </c>
      <c r="Q7" s="5"/>
      <c r="R7" s="5"/>
      <c r="S7" s="5"/>
      <c r="T7" s="5"/>
      <c r="U7" s="5"/>
      <c r="V7" s="5"/>
      <c r="W7" s="5">
        <v>4720</v>
      </c>
    </row>
    <row r="8" spans="2:23" x14ac:dyDescent="0.15">
      <c r="B8" s="15"/>
      <c r="C8" s="17"/>
      <c r="D8" s="12"/>
      <c r="E8" s="24" t="str">
        <f t="shared" si="4"/>
        <v>娯楽費</v>
      </c>
      <c r="F8" s="8">
        <f t="shared" si="5"/>
        <v>6300</v>
      </c>
      <c r="G8" s="12"/>
      <c r="H8" s="21" t="s">
        <v>26</v>
      </c>
      <c r="I8" s="5"/>
      <c r="J8" s="5"/>
      <c r="K8" s="5"/>
      <c r="L8" s="5">
        <v>5000</v>
      </c>
      <c r="M8" s="5"/>
      <c r="N8" s="5"/>
      <c r="O8" s="5"/>
      <c r="P8" s="5"/>
      <c r="Q8" s="5"/>
      <c r="R8" s="5"/>
      <c r="S8" s="5"/>
      <c r="T8" s="5"/>
      <c r="U8" s="5"/>
      <c r="V8" s="5"/>
      <c r="W8" s="5"/>
    </row>
    <row r="9" spans="2:23" x14ac:dyDescent="0.15">
      <c r="B9" s="13" t="s">
        <v>5</v>
      </c>
      <c r="C9" s="8">
        <f>SUM(C6:C8)</f>
        <v>345000</v>
      </c>
      <c r="D9" s="12"/>
      <c r="E9" s="24" t="str">
        <f t="shared" si="4"/>
        <v>医療費</v>
      </c>
      <c r="F9" s="8">
        <f t="shared" si="5"/>
        <v>4050</v>
      </c>
      <c r="G9" s="12"/>
      <c r="H9" s="29" t="s">
        <v>27</v>
      </c>
      <c r="I9" s="5"/>
      <c r="J9" s="5"/>
      <c r="K9" s="5"/>
      <c r="L9" s="5"/>
      <c r="M9" s="5"/>
      <c r="N9" s="5">
        <v>1600</v>
      </c>
      <c r="O9" s="5"/>
      <c r="P9" s="5"/>
      <c r="Q9" s="5"/>
      <c r="R9" s="5"/>
      <c r="S9" s="5"/>
      <c r="T9" s="5"/>
      <c r="U9" s="5">
        <v>1600</v>
      </c>
      <c r="V9" s="5"/>
      <c r="W9" s="5"/>
    </row>
    <row r="10" spans="2:23" x14ac:dyDescent="0.15">
      <c r="B10" s="11"/>
      <c r="C10" s="1"/>
      <c r="D10" s="1"/>
      <c r="E10" s="24" t="str">
        <f t="shared" si="4"/>
        <v>その他</v>
      </c>
      <c r="F10" s="8">
        <f t="shared" si="5"/>
        <v>750</v>
      </c>
      <c r="G10" s="12"/>
      <c r="H10" s="29" t="s">
        <v>28</v>
      </c>
      <c r="I10" s="5"/>
      <c r="J10" s="5"/>
      <c r="K10" s="5">
        <v>250</v>
      </c>
      <c r="L10" s="5"/>
      <c r="M10" s="5"/>
      <c r="N10" s="5"/>
      <c r="O10" s="5"/>
      <c r="P10" s="5"/>
      <c r="Q10" s="5"/>
      <c r="R10" s="5">
        <v>250</v>
      </c>
      <c r="S10" s="5"/>
      <c r="T10" s="5"/>
      <c r="U10" s="5"/>
      <c r="V10" s="5"/>
      <c r="W10" s="5"/>
    </row>
    <row r="11" spans="2:23" x14ac:dyDescent="0.15">
      <c r="B11" s="18" t="s">
        <v>12</v>
      </c>
      <c r="E11" s="24" t="str">
        <f t="shared" si="4"/>
        <v/>
      </c>
      <c r="F11" s="8">
        <f t="shared" si="5"/>
        <v>0</v>
      </c>
      <c r="G11" s="12"/>
      <c r="H11" s="22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</row>
    <row r="12" spans="2:23" x14ac:dyDescent="0.15">
      <c r="B12" s="13" t="s">
        <v>7</v>
      </c>
      <c r="C12" s="3" t="s">
        <v>8</v>
      </c>
      <c r="E12" s="24" t="str">
        <f t="shared" si="4"/>
        <v/>
      </c>
      <c r="F12" s="8">
        <f t="shared" si="5"/>
        <v>0</v>
      </c>
      <c r="G12" s="12"/>
      <c r="H12" s="22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</row>
    <row r="13" spans="2:23" x14ac:dyDescent="0.15">
      <c r="B13" s="19" t="s">
        <v>13</v>
      </c>
      <c r="C13" s="5">
        <v>140000</v>
      </c>
      <c r="E13" s="24" t="str">
        <f t="shared" si="4"/>
        <v/>
      </c>
      <c r="F13" s="8">
        <f t="shared" si="5"/>
        <v>0</v>
      </c>
      <c r="H13" s="22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</row>
    <row r="14" spans="2:23" x14ac:dyDescent="0.15">
      <c r="B14" s="19" t="s">
        <v>3</v>
      </c>
      <c r="C14" s="5">
        <v>2030</v>
      </c>
      <c r="E14" s="24" t="str">
        <f t="shared" si="4"/>
        <v/>
      </c>
      <c r="F14" s="8">
        <f t="shared" si="5"/>
        <v>0</v>
      </c>
      <c r="H14" s="4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</row>
    <row r="15" spans="2:23" x14ac:dyDescent="0.15">
      <c r="B15" s="19" t="s">
        <v>14</v>
      </c>
      <c r="C15" s="5">
        <v>9000</v>
      </c>
      <c r="E15" s="24" t="str">
        <f t="shared" si="4"/>
        <v/>
      </c>
      <c r="F15" s="8">
        <f t="shared" si="5"/>
        <v>0</v>
      </c>
      <c r="H15" s="4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</row>
    <row r="16" spans="2:23" x14ac:dyDescent="0.15">
      <c r="B16" s="19" t="s">
        <v>15</v>
      </c>
      <c r="C16" s="5">
        <v>7800</v>
      </c>
      <c r="E16" s="24" t="str">
        <f t="shared" si="4"/>
        <v/>
      </c>
      <c r="F16" s="8">
        <f t="shared" si="5"/>
        <v>0</v>
      </c>
      <c r="H16" s="4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</row>
    <row r="17" spans="2:24" x14ac:dyDescent="0.15">
      <c r="B17" s="19" t="s">
        <v>16</v>
      </c>
      <c r="C17" s="5">
        <v>6750</v>
      </c>
      <c r="E17" s="14" t="s">
        <v>5</v>
      </c>
      <c r="F17" s="7">
        <f>SUM(F6:F16)</f>
        <v>57009</v>
      </c>
      <c r="H17" s="2" t="s">
        <v>5</v>
      </c>
      <c r="I17" s="9">
        <f t="shared" ref="I17:W17" si="6">SUM(I6:I16)</f>
        <v>1280</v>
      </c>
      <c r="J17" s="9">
        <f t="shared" si="6"/>
        <v>4160</v>
      </c>
      <c r="K17" s="9">
        <f t="shared" si="6"/>
        <v>1030</v>
      </c>
      <c r="L17" s="9">
        <f t="shared" si="6"/>
        <v>5000</v>
      </c>
      <c r="M17" s="9">
        <f t="shared" si="6"/>
        <v>2410</v>
      </c>
      <c r="N17" s="9">
        <f t="shared" si="6"/>
        <v>1600</v>
      </c>
      <c r="O17" s="9">
        <f t="shared" si="6"/>
        <v>4800</v>
      </c>
      <c r="P17" s="9">
        <f t="shared" si="6"/>
        <v>2349</v>
      </c>
      <c r="Q17" s="9">
        <f t="shared" si="6"/>
        <v>3650</v>
      </c>
      <c r="R17" s="9">
        <f t="shared" si="6"/>
        <v>250</v>
      </c>
      <c r="S17" s="9">
        <f t="shared" si="6"/>
        <v>0</v>
      </c>
      <c r="T17" s="9">
        <f t="shared" si="6"/>
        <v>4700</v>
      </c>
      <c r="U17" s="9">
        <f t="shared" si="6"/>
        <v>1600</v>
      </c>
      <c r="V17" s="9">
        <f t="shared" si="6"/>
        <v>0</v>
      </c>
      <c r="W17" s="9">
        <f t="shared" si="6"/>
        <v>9409</v>
      </c>
    </row>
    <row r="18" spans="2:24" x14ac:dyDescent="0.15">
      <c r="B18" s="19" t="s">
        <v>25</v>
      </c>
      <c r="C18" s="5">
        <v>14000</v>
      </c>
    </row>
    <row r="19" spans="2:24" x14ac:dyDescent="0.15">
      <c r="B19" s="19" t="s">
        <v>17</v>
      </c>
      <c r="C19" s="5">
        <v>3200</v>
      </c>
      <c r="E19" t="s">
        <v>22</v>
      </c>
      <c r="H19" s="2" t="s">
        <v>0</v>
      </c>
      <c r="I19" s="20">
        <f>W4+1</f>
        <v>40802</v>
      </c>
      <c r="J19" s="20">
        <f>I19+1</f>
        <v>40803</v>
      </c>
      <c r="K19" s="20">
        <f>J19+1</f>
        <v>40804</v>
      </c>
      <c r="L19" s="20">
        <f>K19+1</f>
        <v>40805</v>
      </c>
      <c r="M19" s="20">
        <f>L19+1</f>
        <v>40806</v>
      </c>
      <c r="N19" s="20">
        <f>M19+1</f>
        <v>40807</v>
      </c>
      <c r="O19" s="20">
        <f t="shared" ref="O19:X19" si="7">N19+1</f>
        <v>40808</v>
      </c>
      <c r="P19" s="20">
        <f t="shared" si="7"/>
        <v>40809</v>
      </c>
      <c r="Q19" s="20">
        <f t="shared" si="7"/>
        <v>40810</v>
      </c>
      <c r="R19" s="20">
        <f t="shared" si="7"/>
        <v>40811</v>
      </c>
      <c r="S19" s="20">
        <f t="shared" si="7"/>
        <v>40812</v>
      </c>
      <c r="T19" s="20">
        <f t="shared" si="7"/>
        <v>40813</v>
      </c>
      <c r="U19" s="20">
        <f t="shared" si="7"/>
        <v>40814</v>
      </c>
      <c r="V19" s="20">
        <f t="shared" si="7"/>
        <v>40815</v>
      </c>
      <c r="W19" s="20">
        <f t="shared" si="7"/>
        <v>40816</v>
      </c>
      <c r="X19" s="20">
        <f t="shared" si="7"/>
        <v>40817</v>
      </c>
    </row>
    <row r="20" spans="2:24" x14ac:dyDescent="0.15">
      <c r="B20" s="19" t="s">
        <v>18</v>
      </c>
      <c r="C20" s="5">
        <v>15000</v>
      </c>
      <c r="E20" s="23" t="s">
        <v>6</v>
      </c>
      <c r="F20" s="26">
        <f>C9</f>
        <v>345000</v>
      </c>
      <c r="H20" s="2" t="s">
        <v>1</v>
      </c>
      <c r="I20" s="2" t="str">
        <f t="shared" ref="I20:X20" si="8">IF(MONTH(I19)=$C$2,TEXT(I19,"aaa"),"")</f>
        <v>金</v>
      </c>
      <c r="J20" s="2" t="str">
        <f t="shared" si="8"/>
        <v>土</v>
      </c>
      <c r="K20" s="2" t="str">
        <f t="shared" si="8"/>
        <v>日</v>
      </c>
      <c r="L20" s="2" t="str">
        <f t="shared" si="8"/>
        <v>月</v>
      </c>
      <c r="M20" s="2" t="str">
        <f t="shared" si="8"/>
        <v>火</v>
      </c>
      <c r="N20" s="2" t="str">
        <f t="shared" si="8"/>
        <v>水</v>
      </c>
      <c r="O20" s="2" t="str">
        <f t="shared" si="8"/>
        <v>木</v>
      </c>
      <c r="P20" s="2" t="str">
        <f t="shared" si="8"/>
        <v>金</v>
      </c>
      <c r="Q20" s="2" t="str">
        <f t="shared" si="8"/>
        <v>土</v>
      </c>
      <c r="R20" s="2" t="str">
        <f t="shared" si="8"/>
        <v>日</v>
      </c>
      <c r="S20" s="2" t="str">
        <f t="shared" si="8"/>
        <v>月</v>
      </c>
      <c r="T20" s="2" t="str">
        <f t="shared" si="8"/>
        <v>火</v>
      </c>
      <c r="U20" s="2" t="str">
        <f t="shared" si="8"/>
        <v>水</v>
      </c>
      <c r="V20" s="2" t="str">
        <f t="shared" si="8"/>
        <v>木</v>
      </c>
      <c r="W20" s="2" t="str">
        <f t="shared" si="8"/>
        <v>金</v>
      </c>
      <c r="X20" s="2" t="str">
        <f t="shared" si="8"/>
        <v/>
      </c>
    </row>
    <row r="21" spans="2:24" x14ac:dyDescent="0.15">
      <c r="B21" s="19" t="s">
        <v>19</v>
      </c>
      <c r="C21" s="5">
        <v>30000</v>
      </c>
      <c r="E21" s="23" t="s">
        <v>23</v>
      </c>
      <c r="F21" s="26">
        <f>C25+F17</f>
        <v>284789</v>
      </c>
      <c r="H21" s="25" t="str">
        <f>IF(H6="","",H6)</f>
        <v>食費</v>
      </c>
      <c r="I21" s="5"/>
      <c r="J21" s="5"/>
      <c r="K21" s="5">
        <v>3365</v>
      </c>
      <c r="L21" s="5"/>
      <c r="M21" s="5"/>
      <c r="N21" s="5"/>
      <c r="O21" s="5">
        <v>4698</v>
      </c>
      <c r="P21" s="5"/>
      <c r="Q21" s="5"/>
      <c r="R21" s="5">
        <v>2458</v>
      </c>
      <c r="S21" s="5"/>
      <c r="T21" s="5"/>
      <c r="U21" s="5"/>
      <c r="V21" s="5"/>
      <c r="W21" s="5"/>
      <c r="X21" s="5"/>
    </row>
    <row r="22" spans="2:24" x14ac:dyDescent="0.15">
      <c r="B22" s="4"/>
      <c r="C22" s="5"/>
      <c r="E22" s="23" t="s">
        <v>24</v>
      </c>
      <c r="F22" s="26">
        <f>F20-F21</f>
        <v>60211</v>
      </c>
      <c r="H22" s="25" t="str">
        <f t="shared" ref="H22:H31" si="9">IF(H7="","",H7)</f>
        <v>日用品</v>
      </c>
      <c r="I22" s="5"/>
      <c r="J22" s="5"/>
      <c r="K22" s="5"/>
      <c r="L22" s="5">
        <v>1250</v>
      </c>
      <c r="M22" s="5"/>
      <c r="N22" s="5"/>
      <c r="O22" s="5"/>
      <c r="P22" s="5"/>
      <c r="Q22" s="5">
        <v>600</v>
      </c>
      <c r="R22" s="5"/>
      <c r="S22" s="5"/>
      <c r="T22" s="5"/>
      <c r="U22" s="5"/>
      <c r="V22" s="5"/>
      <c r="W22" s="5"/>
      <c r="X22" s="5"/>
    </row>
    <row r="23" spans="2:24" x14ac:dyDescent="0.15">
      <c r="B23" s="4"/>
      <c r="C23" s="5"/>
      <c r="F23" s="6"/>
      <c r="H23" s="25" t="str">
        <f t="shared" si="9"/>
        <v>娯楽費</v>
      </c>
      <c r="I23" s="5"/>
      <c r="J23" s="5"/>
      <c r="K23" s="5"/>
      <c r="L23" s="5"/>
      <c r="M23" s="5"/>
      <c r="N23" s="5"/>
      <c r="O23" s="5"/>
      <c r="P23" s="5"/>
      <c r="Q23" s="5"/>
      <c r="R23" s="5">
        <v>1300</v>
      </c>
      <c r="S23" s="5"/>
      <c r="T23" s="5"/>
      <c r="U23" s="5"/>
      <c r="V23" s="5"/>
      <c r="W23" s="5"/>
      <c r="X23" s="5"/>
    </row>
    <row r="24" spans="2:24" x14ac:dyDescent="0.15">
      <c r="B24" s="4"/>
      <c r="C24" s="5"/>
      <c r="H24" s="25" t="str">
        <f t="shared" si="9"/>
        <v>医療費</v>
      </c>
      <c r="I24" s="5"/>
      <c r="J24" s="5"/>
      <c r="K24" s="5"/>
      <c r="L24" s="5"/>
      <c r="M24" s="5">
        <v>850</v>
      </c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</row>
    <row r="25" spans="2:24" x14ac:dyDescent="0.15">
      <c r="B25" s="3" t="s">
        <v>5</v>
      </c>
      <c r="C25" s="7">
        <f>SUM(C13:C24)</f>
        <v>227780</v>
      </c>
      <c r="H25" s="25" t="str">
        <f t="shared" si="9"/>
        <v>その他</v>
      </c>
      <c r="I25" s="5"/>
      <c r="J25" s="5">
        <v>250</v>
      </c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</row>
    <row r="26" spans="2:24" x14ac:dyDescent="0.15">
      <c r="H26" s="25" t="str">
        <f t="shared" si="9"/>
        <v/>
      </c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</row>
    <row r="27" spans="2:24" x14ac:dyDescent="0.15">
      <c r="H27" s="25" t="str">
        <f t="shared" si="9"/>
        <v/>
      </c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</row>
    <row r="28" spans="2:24" x14ac:dyDescent="0.15">
      <c r="H28" s="25" t="str">
        <f t="shared" si="9"/>
        <v/>
      </c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</row>
    <row r="29" spans="2:24" x14ac:dyDescent="0.15">
      <c r="H29" s="25" t="str">
        <f t="shared" si="9"/>
        <v/>
      </c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</row>
    <row r="30" spans="2:24" x14ac:dyDescent="0.15">
      <c r="H30" s="25" t="str">
        <f t="shared" si="9"/>
        <v/>
      </c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</row>
    <row r="31" spans="2:24" x14ac:dyDescent="0.15">
      <c r="H31" s="25" t="str">
        <f t="shared" si="9"/>
        <v/>
      </c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</row>
    <row r="32" spans="2:24" x14ac:dyDescent="0.15">
      <c r="H32" s="2" t="s">
        <v>5</v>
      </c>
      <c r="I32" s="9">
        <f t="shared" ref="I32:X32" si="10">SUM(I21:I31)</f>
        <v>0</v>
      </c>
      <c r="J32" s="9">
        <f t="shared" si="10"/>
        <v>250</v>
      </c>
      <c r="K32" s="9">
        <f t="shared" si="10"/>
        <v>3365</v>
      </c>
      <c r="L32" s="9">
        <f t="shared" si="10"/>
        <v>1250</v>
      </c>
      <c r="M32" s="9">
        <f t="shared" si="10"/>
        <v>850</v>
      </c>
      <c r="N32" s="9">
        <f t="shared" si="10"/>
        <v>0</v>
      </c>
      <c r="O32" s="9">
        <f t="shared" si="10"/>
        <v>4698</v>
      </c>
      <c r="P32" s="9">
        <f t="shared" si="10"/>
        <v>0</v>
      </c>
      <c r="Q32" s="9">
        <f t="shared" si="10"/>
        <v>600</v>
      </c>
      <c r="R32" s="9">
        <f t="shared" si="10"/>
        <v>3758</v>
      </c>
      <c r="S32" s="9">
        <f t="shared" si="10"/>
        <v>0</v>
      </c>
      <c r="T32" s="9">
        <f t="shared" si="10"/>
        <v>0</v>
      </c>
      <c r="U32" s="9">
        <f t="shared" si="10"/>
        <v>0</v>
      </c>
      <c r="V32" s="9">
        <f t="shared" si="10"/>
        <v>0</v>
      </c>
      <c r="W32" s="9">
        <f t="shared" si="10"/>
        <v>0</v>
      </c>
      <c r="X32" s="9">
        <f t="shared" si="10"/>
        <v>0</v>
      </c>
    </row>
    <row r="34" spans="9:9" x14ac:dyDescent="0.15">
      <c r="I34" s="6"/>
    </row>
  </sheetData>
  <phoneticPr fontId="2"/>
  <conditionalFormatting sqref="I5:W5 I20:X20">
    <cfRule type="cellIs" dxfId="2" priority="2" operator="equal">
      <formula>"土"</formula>
    </cfRule>
    <cfRule type="cellIs" dxfId="1" priority="1" operator="equal">
      <formula>"日"</formula>
    </cfRule>
  </conditionalFormatting>
  <pageMargins left="0.75" right="0.75" top="1" bottom="1" header="0.51200000000000001" footer="0.51200000000000001"/>
  <pageSetup paperSize="9" orientation="portrait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9月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</cp:lastModifiedBy>
  <cp:lastPrinted>2006-01-19T15:00:00Z</cp:lastPrinted>
  <dcterms:created xsi:type="dcterms:W3CDTF">2006-01-19T15:00:00Z</dcterms:created>
  <dcterms:modified xsi:type="dcterms:W3CDTF">2011-05-31T09:46:12Z</dcterms:modified>
</cp:coreProperties>
</file>